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01253\AppData\Local\Microsoft\Windows\INetCache\Content.Outlook\J28TPMOH\"/>
    </mc:Choice>
  </mc:AlternateContent>
  <xr:revisionPtr revIDLastSave="0" documentId="13_ncr:1_{058DFFA2-8DAE-4686-82A0-34D67864FDE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ldridge R" sheetId="2" r:id="rId1"/>
    <sheet name="Arthur S" sheetId="81" r:id="rId2"/>
    <sheet name="Barrie G" sheetId="7" r:id="rId3"/>
    <sheet name="Bird E" sheetId="93" r:id="rId4"/>
    <sheet name="Booth C" sheetId="10" r:id="rId5"/>
    <sheet name="Bridgman C" sheetId="94" r:id="rId6"/>
    <sheet name="Brown M" sheetId="68" r:id="rId7"/>
    <sheet name="Bruce G" sheetId="66" r:id="rId8"/>
    <sheet name="Burgess S" sheetId="11" r:id="rId9"/>
    <sheet name="Cameron L" sheetId="82" r:id="rId10"/>
    <sheet name="Campbell I" sheetId="95" r:id="rId11"/>
    <sheet name="Campbell J" sheetId="70" r:id="rId12"/>
    <sheet name="Campbell K" sheetId="96" r:id="rId13"/>
    <sheet name="Campbell M" sheetId="89" r:id="rId14"/>
    <sheet name="Child M" sheetId="3" r:id="rId15"/>
    <sheet name="Cook N" sheetId="21" r:id="rId16"/>
    <sheet name="Corbett G" sheetId="19" r:id="rId17"/>
    <sheet name="Day C" sheetId="18" r:id="rId18"/>
    <sheet name="Dickie A" sheetId="97" r:id="rId19"/>
    <sheet name="Dixon D" sheetId="17" r:id="rId20"/>
    <sheet name="Doggart P" sheetId="71" r:id="rId21"/>
    <sheet name="Doran K" sheetId="104" r:id="rId22"/>
    <sheet name="Douglas S" sheetId="72" r:id="rId23"/>
    <sheet name="Fullerton C" sheetId="24" r:id="rId24"/>
    <sheet name="Gardiner N" sheetId="102" r:id="rId25"/>
    <sheet name="Gloyer G" sheetId="84" r:id="rId26"/>
    <sheet name="Gordon G" sheetId="98" r:id="rId27"/>
    <sheet name="Graczyk A" sheetId="73" r:id="rId28"/>
    <sheet name="Griffiths J" sheetId="35" r:id="rId29"/>
    <sheet name="Henderson R" sheetId="28" r:id="rId30"/>
    <sheet name="Sheet30" sheetId="31" state="hidden" r:id="rId31"/>
    <sheet name="Howie D" sheetId="99" r:id="rId32"/>
    <sheet name="Hutchison G" sheetId="69" r:id="rId33"/>
    <sheet name="Johnston A" sheetId="103" r:id="rId34"/>
    <sheet name="Key D" sheetId="36" r:id="rId35"/>
    <sheet name="Laidlaw C" sheetId="76" r:id="rId36"/>
    <sheet name="Lang K" sheetId="85" r:id="rId37"/>
    <sheet name="Main M" sheetId="39" r:id="rId38"/>
    <sheet name="Macinnes L" sheetId="100" r:id="rId39"/>
    <sheet name="McLellan J" sheetId="77" r:id="rId40"/>
    <sheet name="Mcneese - Mechan A" sheetId="101" r:id="rId41"/>
    <sheet name="McVey A" sheetId="41" r:id="rId42"/>
    <sheet name="Miller C" sheetId="90" r:id="rId43"/>
    <sheet name="Mitchell M" sheetId="78" r:id="rId44"/>
    <sheet name="Mowat J" sheetId="43" r:id="rId45"/>
    <sheet name="Munn R" sheetId="105" r:id="rId46"/>
    <sheet name="Munro G" sheetId="44" r:id="rId47"/>
    <sheet name="Olser H" sheetId="86" r:id="rId48"/>
    <sheet name="Perry I" sheetId="47" r:id="rId49"/>
    <sheet name="Rae S" sheetId="91" r:id="rId50"/>
    <sheet name="Rankin A" sheetId="48" r:id="rId51"/>
    <sheet name="Ritchie L" sheetId="64" r:id="rId52"/>
    <sheet name="Rose C" sheetId="51" r:id="rId53"/>
    <sheet name="Ross F" sheetId="52" r:id="rId54"/>
    <sheet name="Ross N" sheetId="87" r:id="rId55"/>
    <sheet name="Rust J" sheetId="53" r:id="rId56"/>
    <sheet name="Smith S" sheetId="79" r:id="rId57"/>
    <sheet name="Staniforth A" sheetId="92" r:id="rId58"/>
    <sheet name="Watt M" sheetId="83" r:id="rId59"/>
    <sheet name="Webber S" sheetId="80" r:id="rId60"/>
    <sheet name="Whyte I" sheetId="57" r:id="rId61"/>
    <sheet name="Wilson D" sheetId="58" r:id="rId62"/>
    <sheet name="Work N" sheetId="59" r:id="rId63"/>
    <sheet name="Young L" sheetId="88" r:id="rId64"/>
  </sheets>
  <definedNames>
    <definedName name="_xlnm.Print_Area" localSheetId="61">'Wilson D'!#REF!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52" l="1"/>
  <c r="K33" i="52"/>
  <c r="J29" i="59" l="1"/>
  <c r="G29" i="59"/>
  <c r="I27" i="59"/>
  <c r="I29" i="59" s="1"/>
  <c r="H27" i="59"/>
  <c r="H29" i="59" s="1"/>
  <c r="I19" i="59"/>
  <c r="M17" i="59"/>
  <c r="L17" i="59"/>
  <c r="J17" i="59"/>
  <c r="J19" i="59" s="1"/>
  <c r="I17" i="59"/>
  <c r="H17" i="59"/>
  <c r="H19" i="59" s="1"/>
  <c r="G17" i="59"/>
  <c r="G19" i="59" s="1"/>
  <c r="J33" i="52" l="1"/>
  <c r="J35" i="52" s="1"/>
  <c r="I33" i="52"/>
  <c r="I35" i="52" s="1"/>
  <c r="H33" i="52"/>
  <c r="H35" i="52" s="1"/>
  <c r="G33" i="52"/>
  <c r="G35" i="52" s="1"/>
  <c r="J19" i="52"/>
  <c r="I19" i="52"/>
  <c r="H19" i="52"/>
  <c r="G19" i="52"/>
  <c r="M17" i="52"/>
  <c r="G29" i="48" l="1"/>
  <c r="M27" i="48"/>
  <c r="L27" i="48"/>
  <c r="J27" i="48"/>
  <c r="J29" i="48" s="1"/>
  <c r="I27" i="48"/>
  <c r="I29" i="48" s="1"/>
  <c r="H27" i="48"/>
  <c r="H29" i="48" s="1"/>
  <c r="G27" i="48"/>
  <c r="J19" i="48"/>
  <c r="I19" i="48"/>
  <c r="H19" i="48"/>
  <c r="G19" i="48"/>
  <c r="M17" i="48"/>
  <c r="L17" i="48"/>
  <c r="H30" i="105" l="1"/>
  <c r="G30" i="105"/>
  <c r="M28" i="105"/>
  <c r="L28" i="105"/>
  <c r="J28" i="105"/>
  <c r="J30" i="105" s="1"/>
  <c r="I28" i="105"/>
  <c r="I30" i="105" s="1"/>
  <c r="H28" i="105"/>
  <c r="G28" i="105"/>
  <c r="J20" i="105"/>
  <c r="H20" i="105"/>
  <c r="G20" i="105"/>
  <c r="M18" i="105"/>
  <c r="L18" i="105"/>
  <c r="K18" i="105"/>
  <c r="J18" i="105"/>
  <c r="I18" i="105"/>
  <c r="I20" i="105" s="1"/>
  <c r="H18" i="105"/>
  <c r="G18" i="105"/>
  <c r="M29" i="41" l="1"/>
  <c r="L29" i="41"/>
  <c r="J29" i="41"/>
  <c r="J31" i="41" s="1"/>
  <c r="I29" i="41"/>
  <c r="I31" i="41" s="1"/>
  <c r="H29" i="41"/>
  <c r="H31" i="41" s="1"/>
  <c r="G29" i="41"/>
  <c r="G31" i="41" s="1"/>
  <c r="H20" i="41"/>
  <c r="M18" i="41"/>
  <c r="L18" i="41"/>
  <c r="K18" i="41"/>
  <c r="J18" i="41"/>
  <c r="J20" i="41" s="1"/>
  <c r="I18" i="41"/>
  <c r="I20" i="41" s="1"/>
  <c r="H18" i="41"/>
  <c r="G18" i="41"/>
  <c r="G20" i="41" s="1"/>
  <c r="H31" i="101" l="1"/>
  <c r="G31" i="101"/>
  <c r="M29" i="101"/>
  <c r="K29" i="101"/>
  <c r="J29" i="101"/>
  <c r="J31" i="101" s="1"/>
  <c r="I29" i="101"/>
  <c r="I31" i="101" s="1"/>
  <c r="H29" i="101"/>
  <c r="G29" i="101"/>
  <c r="J21" i="101"/>
  <c r="I21" i="101"/>
  <c r="H21" i="101"/>
  <c r="G21" i="101"/>
  <c r="M19" i="101"/>
  <c r="L19" i="101"/>
  <c r="M27" i="100" l="1"/>
  <c r="L27" i="100"/>
  <c r="J27" i="100"/>
  <c r="J29" i="100" s="1"/>
  <c r="I27" i="100"/>
  <c r="I29" i="100" s="1"/>
  <c r="H27" i="100"/>
  <c r="H29" i="100" s="1"/>
  <c r="G27" i="100"/>
  <c r="G29" i="100" s="1"/>
  <c r="J19" i="100"/>
  <c r="I19" i="100"/>
  <c r="H19" i="100"/>
  <c r="G19" i="100"/>
  <c r="M17" i="100"/>
  <c r="L17" i="100"/>
  <c r="J29" i="36" l="1"/>
  <c r="I29" i="36"/>
  <c r="H29" i="36"/>
  <c r="G29" i="36"/>
  <c r="M27" i="36"/>
  <c r="L27" i="36"/>
  <c r="J27" i="36"/>
  <c r="I27" i="36"/>
  <c r="H27" i="36"/>
  <c r="G27" i="36"/>
  <c r="J19" i="36"/>
  <c r="I19" i="36"/>
  <c r="H19" i="36"/>
  <c r="G19" i="36"/>
  <c r="M17" i="36"/>
  <c r="L17" i="36"/>
  <c r="J30" i="99" l="1"/>
  <c r="I30" i="99"/>
  <c r="H30" i="99"/>
  <c r="G30" i="99"/>
  <c r="M28" i="99"/>
  <c r="L28" i="99"/>
  <c r="J28" i="99"/>
  <c r="I28" i="99"/>
  <c r="H28" i="99"/>
  <c r="G28" i="99"/>
  <c r="J20" i="99"/>
  <c r="I20" i="99"/>
  <c r="H20" i="99"/>
  <c r="G20" i="99"/>
  <c r="M18" i="99"/>
  <c r="L18" i="99"/>
  <c r="J31" i="98" l="1"/>
  <c r="I31" i="98"/>
  <c r="G31" i="98"/>
  <c r="M29" i="98"/>
  <c r="L29" i="98"/>
  <c r="K29" i="98"/>
  <c r="J29" i="98"/>
  <c r="I29" i="98"/>
  <c r="H29" i="98"/>
  <c r="H31" i="98" s="1"/>
  <c r="G29" i="98"/>
  <c r="J21" i="98"/>
  <c r="I21" i="98"/>
  <c r="H21" i="98"/>
  <c r="M19" i="98"/>
  <c r="L19" i="98"/>
  <c r="K19" i="98"/>
  <c r="G19" i="98"/>
  <c r="G21" i="98" s="1"/>
  <c r="H30" i="102" l="1"/>
  <c r="G30" i="102"/>
  <c r="M28" i="102"/>
  <c r="L28" i="102"/>
  <c r="J28" i="102"/>
  <c r="J30" i="102" s="1"/>
  <c r="I28" i="102"/>
  <c r="I30" i="102" s="1"/>
  <c r="H28" i="102"/>
  <c r="G28" i="102"/>
  <c r="J20" i="102"/>
  <c r="I20" i="102"/>
  <c r="H20" i="102"/>
  <c r="G20" i="102"/>
  <c r="M18" i="102"/>
  <c r="L18" i="102"/>
  <c r="H31" i="24" l="1"/>
  <c r="G31" i="24"/>
  <c r="M29" i="24"/>
  <c r="L29" i="24"/>
  <c r="J29" i="24"/>
  <c r="J31" i="24" s="1"/>
  <c r="I29" i="24"/>
  <c r="I31" i="24" s="1"/>
  <c r="H29" i="24"/>
  <c r="G29" i="24"/>
  <c r="J21" i="24"/>
  <c r="I21" i="24"/>
  <c r="H21" i="24"/>
  <c r="G21" i="24"/>
  <c r="M19" i="24"/>
  <c r="L19" i="24"/>
  <c r="J29" i="17" l="1"/>
  <c r="I29" i="17"/>
  <c r="H29" i="17"/>
  <c r="M27" i="17"/>
  <c r="L27" i="17"/>
  <c r="K27" i="17"/>
  <c r="G27" i="17"/>
  <c r="G29" i="17" s="1"/>
  <c r="M17" i="17"/>
  <c r="L17" i="17"/>
  <c r="J17" i="17"/>
  <c r="J19" i="17" s="1"/>
  <c r="I17" i="17"/>
  <c r="I19" i="17" s="1"/>
  <c r="H17" i="17"/>
  <c r="H19" i="17" s="1"/>
  <c r="G17" i="17"/>
  <c r="G19" i="17" s="1"/>
  <c r="J30" i="97" l="1"/>
  <c r="I30" i="97"/>
  <c r="H30" i="97"/>
  <c r="M28" i="97"/>
  <c r="L28" i="97"/>
  <c r="K28" i="97"/>
  <c r="G28" i="97"/>
  <c r="G30" i="97" s="1"/>
  <c r="M18" i="97"/>
  <c r="L18" i="97"/>
  <c r="J18" i="97"/>
  <c r="J20" i="97" s="1"/>
  <c r="I18" i="97"/>
  <c r="I20" i="97" s="1"/>
  <c r="H18" i="97"/>
  <c r="H20" i="97" s="1"/>
  <c r="G18" i="97"/>
  <c r="G20" i="97" s="1"/>
  <c r="J30" i="96" l="1"/>
  <c r="I30" i="96"/>
  <c r="H30" i="96"/>
  <c r="G30" i="96"/>
  <c r="M28" i="96"/>
  <c r="K28" i="96"/>
  <c r="G28" i="96"/>
  <c r="J20" i="96"/>
  <c r="I20" i="96"/>
  <c r="H20" i="96"/>
  <c r="G20" i="96"/>
  <c r="M18" i="96"/>
  <c r="L18" i="96"/>
  <c r="J18" i="96"/>
  <c r="I18" i="96"/>
  <c r="H18" i="96"/>
  <c r="G18" i="96"/>
  <c r="J30" i="95" l="1"/>
  <c r="I30" i="95"/>
  <c r="H30" i="95"/>
  <c r="G30" i="95"/>
  <c r="M28" i="95"/>
  <c r="L28" i="95"/>
  <c r="K28" i="95"/>
  <c r="G28" i="95"/>
  <c r="J20" i="95"/>
  <c r="I20" i="95"/>
  <c r="H20" i="95"/>
  <c r="G20" i="95"/>
  <c r="M18" i="95"/>
  <c r="L18" i="95"/>
  <c r="J18" i="95"/>
  <c r="I18" i="95"/>
  <c r="H18" i="95"/>
  <c r="G18" i="95"/>
  <c r="J30" i="93" l="1"/>
  <c r="I30" i="93"/>
  <c r="H30" i="93"/>
  <c r="G30" i="93"/>
  <c r="M28" i="93"/>
  <c r="L28" i="93"/>
  <c r="K28" i="93"/>
  <c r="G28" i="93"/>
  <c r="J20" i="93"/>
  <c r="I20" i="93"/>
  <c r="H20" i="93"/>
  <c r="G20" i="93"/>
  <c r="M18" i="93"/>
  <c r="L18" i="93"/>
  <c r="J18" i="93"/>
  <c r="I18" i="93"/>
  <c r="H18" i="93"/>
  <c r="G18" i="93"/>
  <c r="G30" i="88" l="1"/>
  <c r="M28" i="88"/>
  <c r="L28" i="88"/>
  <c r="K28" i="88"/>
  <c r="J28" i="88"/>
  <c r="J30" i="88" s="1"/>
  <c r="I28" i="88"/>
  <c r="I30" i="88" s="1"/>
  <c r="H28" i="88"/>
  <c r="H30" i="88" s="1"/>
  <c r="G28" i="88"/>
  <c r="J20" i="88"/>
  <c r="I20" i="88"/>
  <c r="H20" i="88"/>
  <c r="G20" i="88"/>
  <c r="M18" i="88"/>
  <c r="L18" i="88"/>
  <c r="G29" i="87" l="1"/>
  <c r="M27" i="87"/>
  <c r="L27" i="87"/>
  <c r="K27" i="87"/>
  <c r="J27" i="87"/>
  <c r="J29" i="87" s="1"/>
  <c r="I27" i="87"/>
  <c r="I29" i="87" s="1"/>
  <c r="H27" i="87"/>
  <c r="H29" i="87" s="1"/>
  <c r="G27" i="87"/>
  <c r="J19" i="87"/>
  <c r="I19" i="87"/>
  <c r="H19" i="87"/>
  <c r="G19" i="87"/>
  <c r="M17" i="87"/>
  <c r="L17" i="87"/>
  <c r="J30" i="86" l="1"/>
  <c r="I30" i="86"/>
  <c r="H30" i="86"/>
  <c r="M28" i="86"/>
  <c r="L28" i="86"/>
  <c r="K28" i="86"/>
  <c r="J28" i="86"/>
  <c r="I28" i="86"/>
  <c r="H28" i="86"/>
  <c r="G28" i="86"/>
  <c r="G30" i="86" s="1"/>
  <c r="J20" i="86"/>
  <c r="I20" i="86"/>
  <c r="H20" i="86"/>
  <c r="G20" i="86"/>
  <c r="M18" i="86"/>
  <c r="L18" i="86"/>
  <c r="J30" i="85" l="1"/>
  <c r="I30" i="85"/>
  <c r="H30" i="85"/>
  <c r="G30" i="85"/>
  <c r="M28" i="85"/>
  <c r="L28" i="85"/>
  <c r="K28" i="85"/>
  <c r="J28" i="85"/>
  <c r="I28" i="85"/>
  <c r="H28" i="85"/>
  <c r="G28" i="85"/>
  <c r="J20" i="85"/>
  <c r="I20" i="85"/>
  <c r="H20" i="85"/>
  <c r="G20" i="85"/>
  <c r="M18" i="85"/>
  <c r="L18" i="85"/>
  <c r="M28" i="84" l="1"/>
  <c r="L28" i="84"/>
  <c r="K28" i="84"/>
  <c r="J28" i="84"/>
  <c r="J30" i="84" s="1"/>
  <c r="I28" i="84"/>
  <c r="I30" i="84" s="1"/>
  <c r="H28" i="84"/>
  <c r="H30" i="84" s="1"/>
  <c r="G28" i="84"/>
  <c r="G30" i="84" s="1"/>
  <c r="J20" i="84"/>
  <c r="I20" i="84"/>
  <c r="H20" i="84"/>
  <c r="G20" i="84"/>
  <c r="M18" i="84"/>
  <c r="L18" i="84"/>
  <c r="J29" i="2" l="1"/>
  <c r="M27" i="2"/>
  <c r="L27" i="2"/>
  <c r="K27" i="2"/>
  <c r="J27" i="2"/>
  <c r="I27" i="2"/>
  <c r="I29" i="2" s="1"/>
  <c r="H27" i="2"/>
  <c r="H29" i="2" s="1"/>
  <c r="G27" i="2"/>
  <c r="G29" i="2" s="1"/>
  <c r="J19" i="2"/>
  <c r="I19" i="2"/>
  <c r="H19" i="2"/>
  <c r="G19" i="2"/>
  <c r="L17" i="2"/>
  <c r="J34" i="58" l="1"/>
  <c r="I34" i="58"/>
  <c r="M32" i="58"/>
  <c r="J32" i="58"/>
  <c r="I32" i="58"/>
  <c r="H32" i="58"/>
  <c r="H34" i="58" s="1"/>
  <c r="G32" i="58"/>
  <c r="G34" i="58" s="1"/>
  <c r="J24" i="58"/>
  <c r="G24" i="58"/>
  <c r="M22" i="58"/>
  <c r="L22" i="58"/>
  <c r="J22" i="58"/>
  <c r="I22" i="58"/>
  <c r="I24" i="58" s="1"/>
  <c r="H22" i="58"/>
  <c r="H24" i="58" s="1"/>
  <c r="J30" i="83" l="1"/>
  <c r="G30" i="83"/>
  <c r="M28" i="83"/>
  <c r="L28" i="83"/>
  <c r="J28" i="83"/>
  <c r="I28" i="83"/>
  <c r="I30" i="83" s="1"/>
  <c r="H28" i="83"/>
  <c r="H30" i="83" s="1"/>
  <c r="G28" i="83"/>
  <c r="J20" i="83"/>
  <c r="I20" i="83"/>
  <c r="H20" i="83"/>
  <c r="G20" i="83"/>
  <c r="M18" i="83"/>
  <c r="L18" i="83"/>
  <c r="K18" i="83"/>
  <c r="J18" i="83"/>
  <c r="I18" i="83"/>
  <c r="H18" i="83"/>
  <c r="G18" i="83"/>
  <c r="H30" i="47" l="1"/>
  <c r="G30" i="47"/>
  <c r="M28" i="47"/>
  <c r="L28" i="47"/>
  <c r="J28" i="47"/>
  <c r="J30" i="47" s="1"/>
  <c r="I28" i="47"/>
  <c r="I30" i="47" s="1"/>
  <c r="H28" i="47"/>
  <c r="G28" i="47"/>
  <c r="J20" i="47"/>
  <c r="I20" i="47"/>
  <c r="H20" i="47"/>
  <c r="G20" i="47"/>
  <c r="M18" i="47"/>
  <c r="L18" i="47"/>
  <c r="J29" i="44" l="1"/>
  <c r="I29" i="44"/>
  <c r="H29" i="44"/>
  <c r="M27" i="44"/>
  <c r="L27" i="44"/>
  <c r="J27" i="44"/>
  <c r="I27" i="44"/>
  <c r="H27" i="44"/>
  <c r="G27" i="44"/>
  <c r="G29" i="44" s="1"/>
  <c r="J19" i="44"/>
  <c r="G19" i="44"/>
  <c r="M17" i="44"/>
  <c r="L17" i="44"/>
  <c r="K17" i="44"/>
  <c r="J17" i="44"/>
  <c r="I17" i="44"/>
  <c r="I19" i="44" s="1"/>
  <c r="H17" i="44"/>
  <c r="H19" i="44" s="1"/>
  <c r="G17" i="44"/>
  <c r="J30" i="28" l="1"/>
  <c r="I30" i="28"/>
  <c r="G30" i="28"/>
  <c r="M28" i="28"/>
  <c r="L28" i="28"/>
  <c r="K28" i="28"/>
  <c r="J28" i="28"/>
  <c r="I28" i="28"/>
  <c r="H28" i="28"/>
  <c r="H30" i="28" s="1"/>
  <c r="G28" i="28"/>
  <c r="J20" i="28"/>
  <c r="I20" i="28"/>
  <c r="H20" i="28"/>
  <c r="G20" i="28"/>
  <c r="M18" i="28"/>
  <c r="L18" i="28"/>
  <c r="H30" i="35" l="1"/>
  <c r="G30" i="35"/>
  <c r="M28" i="35"/>
  <c r="L28" i="35"/>
  <c r="J28" i="35"/>
  <c r="J30" i="35" s="1"/>
  <c r="I28" i="35"/>
  <c r="I30" i="35" s="1"/>
  <c r="H28" i="35"/>
  <c r="G28" i="35"/>
  <c r="J20" i="35"/>
  <c r="H20" i="35"/>
  <c r="G20" i="35"/>
  <c r="M18" i="35"/>
  <c r="L18" i="35"/>
  <c r="K18" i="35"/>
  <c r="J18" i="35"/>
  <c r="I18" i="35"/>
  <c r="I20" i="35" s="1"/>
  <c r="H18" i="35"/>
  <c r="G18" i="35"/>
  <c r="H31" i="104" l="1"/>
  <c r="G31" i="104"/>
  <c r="M29" i="104"/>
  <c r="L29" i="104"/>
  <c r="J29" i="104"/>
  <c r="J31" i="104" s="1"/>
  <c r="I29" i="104"/>
  <c r="I31" i="104" s="1"/>
  <c r="H29" i="104"/>
  <c r="G29" i="104"/>
  <c r="J21" i="104"/>
  <c r="I21" i="104"/>
  <c r="H21" i="104"/>
  <c r="G21" i="104"/>
  <c r="M19" i="104"/>
  <c r="L19" i="104"/>
  <c r="K19" i="104"/>
  <c r="J19" i="104"/>
  <c r="I19" i="104"/>
  <c r="H19" i="104"/>
  <c r="G19" i="104"/>
  <c r="H30" i="18" l="1"/>
  <c r="G30" i="18"/>
  <c r="M28" i="18"/>
  <c r="L28" i="18"/>
  <c r="J28" i="18"/>
  <c r="J30" i="18" s="1"/>
  <c r="I28" i="18"/>
  <c r="I30" i="18" s="1"/>
  <c r="H28" i="18"/>
  <c r="G28" i="18"/>
  <c r="J20" i="18"/>
  <c r="I20" i="18"/>
  <c r="G20" i="18"/>
  <c r="M18" i="18"/>
  <c r="L18" i="18"/>
  <c r="K18" i="18"/>
  <c r="J18" i="18"/>
  <c r="I18" i="18"/>
  <c r="H18" i="18"/>
  <c r="H20" i="18" s="1"/>
  <c r="G18" i="18"/>
  <c r="H29" i="3" l="1"/>
  <c r="G29" i="3"/>
  <c r="M27" i="3"/>
  <c r="L27" i="3"/>
  <c r="J27" i="3"/>
  <c r="J29" i="3" s="1"/>
  <c r="I27" i="3"/>
  <c r="I29" i="3" s="1"/>
  <c r="H27" i="3"/>
  <c r="G27" i="3"/>
  <c r="J19" i="3"/>
  <c r="I19" i="3"/>
  <c r="H19" i="3"/>
  <c r="M17" i="3"/>
  <c r="L17" i="3"/>
  <c r="K17" i="3"/>
  <c r="J17" i="3"/>
  <c r="I17" i="3"/>
  <c r="H17" i="3"/>
  <c r="G17" i="3"/>
  <c r="G19" i="3" s="1"/>
  <c r="H31" i="82" l="1"/>
  <c r="G31" i="82"/>
  <c r="M29" i="82"/>
  <c r="L29" i="82"/>
  <c r="K29" i="82"/>
  <c r="J29" i="82"/>
  <c r="J31" i="82" s="1"/>
  <c r="I29" i="82"/>
  <c r="I31" i="82" s="1"/>
  <c r="H29" i="82"/>
  <c r="G29" i="82"/>
  <c r="J21" i="82"/>
  <c r="I21" i="82"/>
  <c r="H21" i="82"/>
  <c r="G21" i="82"/>
  <c r="M19" i="82"/>
  <c r="L19" i="82"/>
  <c r="K19" i="82"/>
  <c r="J19" i="82"/>
  <c r="I19" i="82"/>
  <c r="H19" i="82"/>
  <c r="G19" i="82"/>
  <c r="H29" i="81" l="1"/>
  <c r="G29" i="81"/>
  <c r="M27" i="81"/>
  <c r="L27" i="81"/>
  <c r="J27" i="81"/>
  <c r="J29" i="81" s="1"/>
  <c r="I27" i="81"/>
  <c r="I29" i="81" s="1"/>
  <c r="H27" i="81"/>
  <c r="G27" i="81"/>
  <c r="J19" i="81"/>
  <c r="I19" i="81"/>
  <c r="H19" i="81"/>
  <c r="M17" i="81"/>
  <c r="L17" i="81"/>
  <c r="K17" i="81"/>
  <c r="J17" i="81"/>
  <c r="I17" i="81"/>
  <c r="H17" i="81"/>
  <c r="G17" i="81"/>
  <c r="G19" i="81" s="1"/>
  <c r="G29" i="64" l="1"/>
  <c r="M27" i="64"/>
  <c r="L27" i="64"/>
  <c r="J27" i="64"/>
  <c r="J29" i="64" s="1"/>
  <c r="I27" i="64"/>
  <c r="I29" i="64" s="1"/>
  <c r="H27" i="64"/>
  <c r="H29" i="64" s="1"/>
  <c r="G27" i="64"/>
  <c r="H19" i="64"/>
  <c r="G19" i="64"/>
  <c r="M17" i="64"/>
  <c r="L17" i="64"/>
  <c r="K17" i="64"/>
  <c r="J17" i="64"/>
  <c r="J19" i="64" s="1"/>
  <c r="I17" i="64"/>
  <c r="I19" i="64" s="1"/>
  <c r="H17" i="64"/>
  <c r="G17" i="64"/>
  <c r="H29" i="73" l="1"/>
  <c r="G29" i="73"/>
  <c r="M27" i="73"/>
  <c r="L27" i="73"/>
  <c r="J27" i="73"/>
  <c r="J29" i="73" s="1"/>
  <c r="I27" i="73"/>
  <c r="I29" i="73" s="1"/>
  <c r="H27" i="73"/>
  <c r="G27" i="73"/>
  <c r="J19" i="73"/>
  <c r="I19" i="73"/>
  <c r="H19" i="73"/>
  <c r="G19" i="73"/>
  <c r="M17" i="73"/>
  <c r="L17" i="73"/>
  <c r="J17" i="73"/>
  <c r="I17" i="73"/>
  <c r="H17" i="73"/>
  <c r="G17" i="73"/>
  <c r="J30" i="94" l="1"/>
  <c r="I30" i="94"/>
  <c r="H30" i="94"/>
  <c r="M28" i="94"/>
  <c r="L28" i="94"/>
  <c r="K28" i="94"/>
  <c r="G28" i="94"/>
  <c r="G30" i="94" s="1"/>
  <c r="H20" i="94"/>
  <c r="M18" i="94"/>
  <c r="L18" i="94"/>
  <c r="J18" i="94"/>
  <c r="J20" i="94" s="1"/>
  <c r="I18" i="94"/>
  <c r="I20" i="94" s="1"/>
  <c r="H18" i="94"/>
  <c r="G18" i="94"/>
  <c r="G20" i="94" s="1"/>
  <c r="J27" i="7" l="1"/>
  <c r="J29" i="7" s="1"/>
  <c r="I27" i="7"/>
  <c r="I29" i="7" s="1"/>
  <c r="H27" i="7"/>
  <c r="H29" i="7" s="1"/>
  <c r="G27" i="7"/>
  <c r="G29" i="7" s="1"/>
  <c r="G19" i="7"/>
  <c r="M17" i="7"/>
  <c r="L17" i="7"/>
  <c r="K17" i="7"/>
  <c r="J17" i="7"/>
  <c r="J19" i="7" s="1"/>
  <c r="I17" i="7"/>
  <c r="I19" i="7" s="1"/>
  <c r="H17" i="7"/>
  <c r="H19" i="7" s="1"/>
  <c r="G17" i="7"/>
  <c r="J29" i="92" l="1"/>
  <c r="I29" i="92"/>
  <c r="H29" i="92"/>
  <c r="G29" i="92"/>
  <c r="L27" i="92"/>
  <c r="J19" i="92"/>
  <c r="I19" i="92"/>
  <c r="H19" i="92"/>
  <c r="G19" i="92"/>
  <c r="M17" i="92"/>
  <c r="K17" i="92"/>
  <c r="I17" i="92"/>
  <c r="H17" i="92"/>
  <c r="G17" i="92"/>
  <c r="J30" i="91" l="1"/>
  <c r="I30" i="91"/>
  <c r="H30" i="91"/>
  <c r="G30" i="91"/>
  <c r="L28" i="91"/>
  <c r="J20" i="91"/>
  <c r="I20" i="91"/>
  <c r="G20" i="91"/>
  <c r="M18" i="91"/>
  <c r="L18" i="91"/>
  <c r="K18" i="91"/>
  <c r="I18" i="91"/>
  <c r="H18" i="91"/>
  <c r="H20" i="91" s="1"/>
  <c r="G18" i="91"/>
  <c r="J29" i="90" l="1"/>
  <c r="I29" i="90"/>
  <c r="H29" i="90"/>
  <c r="G29" i="90"/>
  <c r="L27" i="90"/>
  <c r="J19" i="90"/>
  <c r="I19" i="90"/>
  <c r="H19" i="90"/>
  <c r="M17" i="90"/>
  <c r="K17" i="90"/>
  <c r="I17" i="90"/>
  <c r="H17" i="90"/>
  <c r="G17" i="90"/>
  <c r="G19" i="90" s="1"/>
  <c r="H29" i="39" l="1"/>
  <c r="G29" i="39"/>
  <c r="M27" i="39"/>
  <c r="L27" i="39"/>
  <c r="J27" i="39"/>
  <c r="J29" i="39" s="1"/>
  <c r="I27" i="39"/>
  <c r="I29" i="39" s="1"/>
  <c r="H27" i="39"/>
  <c r="G27" i="39"/>
  <c r="J19" i="39"/>
  <c r="I19" i="39"/>
  <c r="H19" i="39"/>
  <c r="G19" i="39"/>
  <c r="M17" i="39"/>
  <c r="L17" i="39"/>
  <c r="J30" i="19" l="1"/>
  <c r="I30" i="19"/>
  <c r="H30" i="19"/>
  <c r="G30" i="19"/>
  <c r="L28" i="19"/>
  <c r="J20" i="19"/>
  <c r="M18" i="19"/>
  <c r="L18" i="19"/>
  <c r="K18" i="19"/>
  <c r="I18" i="19"/>
  <c r="I20" i="19" s="1"/>
  <c r="H18" i="19"/>
  <c r="H20" i="19" s="1"/>
  <c r="G18" i="19"/>
  <c r="G20" i="19" s="1"/>
  <c r="J29" i="89" l="1"/>
  <c r="I29" i="89"/>
  <c r="H29" i="89"/>
  <c r="G29" i="89"/>
  <c r="L27" i="89"/>
  <c r="J19" i="89"/>
  <c r="M17" i="89"/>
  <c r="K17" i="89"/>
  <c r="I17" i="89"/>
  <c r="I19" i="89" s="1"/>
  <c r="H17" i="89"/>
  <c r="H19" i="89" s="1"/>
  <c r="G17" i="89"/>
  <c r="G19" i="89" s="1"/>
  <c r="J29" i="11" l="1"/>
  <c r="J27" i="11"/>
  <c r="I27" i="11"/>
  <c r="I29" i="11" s="1"/>
  <c r="H27" i="11"/>
  <c r="H29" i="11" s="1"/>
  <c r="G27" i="11"/>
  <c r="G29" i="11" s="1"/>
  <c r="J19" i="11"/>
  <c r="I19" i="11"/>
  <c r="M17" i="11"/>
  <c r="K17" i="11"/>
  <c r="J17" i="11"/>
  <c r="I17" i="11"/>
  <c r="H17" i="11"/>
  <c r="H19" i="11" s="1"/>
  <c r="G17" i="11"/>
  <c r="G19" i="11" s="1"/>
  <c r="J29" i="10" l="1"/>
  <c r="M27" i="10"/>
  <c r="L27" i="10"/>
  <c r="J27" i="10"/>
  <c r="I27" i="10"/>
  <c r="I29" i="10" s="1"/>
  <c r="H27" i="10"/>
  <c r="H29" i="10" s="1"/>
  <c r="G27" i="10"/>
  <c r="G29" i="10" s="1"/>
  <c r="H19" i="10"/>
  <c r="G19" i="10"/>
  <c r="M17" i="10"/>
  <c r="L17" i="10"/>
  <c r="K17" i="10"/>
  <c r="J17" i="10"/>
  <c r="J19" i="10" s="1"/>
  <c r="I17" i="10"/>
  <c r="I19" i="10" s="1"/>
  <c r="H17" i="10"/>
  <c r="G17" i="10"/>
  <c r="J30" i="57" l="1"/>
  <c r="I30" i="57"/>
  <c r="M28" i="57"/>
  <c r="L28" i="57"/>
  <c r="J28" i="57"/>
  <c r="I28" i="57"/>
  <c r="H28" i="57"/>
  <c r="H30" i="57" s="1"/>
  <c r="G28" i="57"/>
  <c r="G30" i="57" s="1"/>
  <c r="I20" i="57"/>
  <c r="G20" i="57"/>
  <c r="M18" i="57"/>
  <c r="L18" i="57"/>
  <c r="J18" i="57"/>
  <c r="J20" i="57" s="1"/>
  <c r="H18" i="57"/>
  <c r="H20" i="57" s="1"/>
  <c r="G18" i="57"/>
  <c r="I30" i="80" l="1"/>
  <c r="H30" i="80"/>
  <c r="G30" i="80"/>
  <c r="M28" i="80"/>
  <c r="L28" i="80"/>
  <c r="J28" i="80"/>
  <c r="J30" i="80" s="1"/>
  <c r="I28" i="80"/>
  <c r="H28" i="80"/>
  <c r="G28" i="80"/>
  <c r="J20" i="80"/>
  <c r="I20" i="80"/>
  <c r="H20" i="80"/>
  <c r="G20" i="80"/>
  <c r="M18" i="80"/>
  <c r="L18" i="80"/>
  <c r="J18" i="80"/>
  <c r="I18" i="80"/>
  <c r="H18" i="80"/>
  <c r="G18" i="80"/>
  <c r="H30" i="79" l="1"/>
  <c r="G30" i="79"/>
  <c r="M28" i="79"/>
  <c r="L28" i="79"/>
  <c r="J28" i="79"/>
  <c r="J30" i="79" s="1"/>
  <c r="I28" i="79"/>
  <c r="I30" i="79" s="1"/>
  <c r="H28" i="79"/>
  <c r="G28" i="79"/>
  <c r="J20" i="79"/>
  <c r="I20" i="79"/>
  <c r="M18" i="79"/>
  <c r="L18" i="79"/>
  <c r="J18" i="79"/>
  <c r="I18" i="79"/>
  <c r="H18" i="79"/>
  <c r="H20" i="79" s="1"/>
  <c r="G18" i="79"/>
  <c r="G20" i="79" s="1"/>
  <c r="J30" i="53" l="1"/>
  <c r="I30" i="53"/>
  <c r="M28" i="53"/>
  <c r="J28" i="53"/>
  <c r="I28" i="53"/>
  <c r="H28" i="53"/>
  <c r="H30" i="53" s="1"/>
  <c r="G28" i="53"/>
  <c r="G30" i="53" s="1"/>
  <c r="J20" i="53"/>
  <c r="G20" i="53"/>
  <c r="M18" i="53"/>
  <c r="L18" i="53"/>
  <c r="J18" i="53"/>
  <c r="I18" i="53"/>
  <c r="I20" i="53" s="1"/>
  <c r="H18" i="53"/>
  <c r="H20" i="53" s="1"/>
  <c r="G18" i="53"/>
  <c r="I29" i="51" l="1"/>
  <c r="M27" i="51"/>
  <c r="L27" i="51"/>
  <c r="J27" i="51"/>
  <c r="J29" i="51" s="1"/>
  <c r="I27" i="51"/>
  <c r="H27" i="51"/>
  <c r="H29" i="51" s="1"/>
  <c r="G27" i="51"/>
  <c r="G29" i="51" s="1"/>
  <c r="I19" i="51"/>
  <c r="H19" i="51"/>
  <c r="M17" i="51"/>
  <c r="L17" i="51"/>
  <c r="K17" i="51"/>
  <c r="J17" i="51"/>
  <c r="J19" i="51" s="1"/>
  <c r="I17" i="51"/>
  <c r="H17" i="51"/>
  <c r="G17" i="51"/>
  <c r="G19" i="51" s="1"/>
  <c r="J29" i="43" l="1"/>
  <c r="K27" i="43"/>
  <c r="J27" i="43"/>
  <c r="I27" i="43"/>
  <c r="I29" i="43" s="1"/>
  <c r="H27" i="43"/>
  <c r="H29" i="43" s="1"/>
  <c r="G27" i="43"/>
  <c r="G29" i="43" s="1"/>
  <c r="H19" i="43"/>
  <c r="G19" i="43"/>
  <c r="M17" i="43"/>
  <c r="L17" i="43"/>
  <c r="K17" i="43"/>
  <c r="J17" i="43"/>
  <c r="J19" i="43" s="1"/>
  <c r="I17" i="43"/>
  <c r="I19" i="43" s="1"/>
  <c r="H17" i="43"/>
  <c r="G17" i="43"/>
  <c r="J30" i="78" l="1"/>
  <c r="I30" i="78"/>
  <c r="M28" i="78"/>
  <c r="L28" i="78"/>
  <c r="J28" i="78"/>
  <c r="I28" i="78"/>
  <c r="H28" i="78"/>
  <c r="H30" i="78" s="1"/>
  <c r="G28" i="78"/>
  <c r="G30" i="78" s="1"/>
  <c r="H20" i="78"/>
  <c r="G20" i="78"/>
  <c r="M18" i="78"/>
  <c r="L18" i="78"/>
  <c r="J18" i="78"/>
  <c r="J20" i="78" s="1"/>
  <c r="I18" i="78"/>
  <c r="I20" i="78" s="1"/>
  <c r="H18" i="78"/>
  <c r="G18" i="78"/>
  <c r="J30" i="77" l="1"/>
  <c r="G30" i="77"/>
  <c r="M28" i="77"/>
  <c r="L28" i="77"/>
  <c r="J28" i="77"/>
  <c r="I28" i="77"/>
  <c r="I30" i="77" s="1"/>
  <c r="H28" i="77"/>
  <c r="H30" i="77" s="1"/>
  <c r="G28" i="77"/>
  <c r="I20" i="77"/>
  <c r="H20" i="77"/>
  <c r="G20" i="77"/>
  <c r="M18" i="77"/>
  <c r="L18" i="77"/>
  <c r="J18" i="77"/>
  <c r="J20" i="77" s="1"/>
  <c r="I18" i="77"/>
  <c r="H18" i="77"/>
  <c r="G18" i="77"/>
  <c r="I30" i="76" l="1"/>
  <c r="M28" i="76"/>
  <c r="L28" i="76"/>
  <c r="J28" i="76"/>
  <c r="J30" i="76" s="1"/>
  <c r="I28" i="76"/>
  <c r="H28" i="76"/>
  <c r="H30" i="76" s="1"/>
  <c r="G28" i="76"/>
  <c r="G30" i="76" s="1"/>
  <c r="H20" i="76"/>
  <c r="G20" i="76"/>
  <c r="M18" i="76"/>
  <c r="L18" i="76"/>
  <c r="J18" i="76"/>
  <c r="J20" i="76" s="1"/>
  <c r="I18" i="76"/>
  <c r="I20" i="76" s="1"/>
  <c r="H18" i="76"/>
  <c r="G18" i="76"/>
  <c r="J30" i="103" l="1"/>
  <c r="I30" i="103"/>
  <c r="M28" i="103"/>
  <c r="L28" i="103"/>
  <c r="J28" i="103"/>
  <c r="I28" i="103"/>
  <c r="H28" i="103"/>
  <c r="H30" i="103" s="1"/>
  <c r="G28" i="103"/>
  <c r="G30" i="103" s="1"/>
  <c r="H20" i="103"/>
  <c r="G20" i="103"/>
  <c r="M18" i="103"/>
  <c r="L18" i="103"/>
  <c r="J18" i="103"/>
  <c r="J20" i="103" s="1"/>
  <c r="I18" i="103"/>
  <c r="I20" i="103" s="1"/>
  <c r="H18" i="103"/>
  <c r="G18" i="103"/>
  <c r="G30" i="69" l="1"/>
  <c r="M28" i="69"/>
  <c r="L28" i="69"/>
  <c r="J28" i="69"/>
  <c r="J30" i="69" s="1"/>
  <c r="I28" i="69"/>
  <c r="I30" i="69" s="1"/>
  <c r="H28" i="69"/>
  <c r="H30" i="69" s="1"/>
  <c r="G28" i="69"/>
  <c r="I20" i="69"/>
  <c r="H20" i="69"/>
  <c r="G20" i="69"/>
  <c r="M18" i="69"/>
  <c r="L18" i="69"/>
  <c r="J18" i="69"/>
  <c r="J20" i="69" s="1"/>
  <c r="I18" i="69"/>
  <c r="H18" i="69"/>
  <c r="G18" i="69"/>
  <c r="I30" i="72" l="1"/>
  <c r="M28" i="72"/>
  <c r="L28" i="72"/>
  <c r="J28" i="72"/>
  <c r="J30" i="72" s="1"/>
  <c r="I28" i="72"/>
  <c r="H28" i="72"/>
  <c r="H30" i="72" s="1"/>
  <c r="G28" i="72"/>
  <c r="G30" i="72" s="1"/>
  <c r="H20" i="72"/>
  <c r="G20" i="72"/>
  <c r="M18" i="72"/>
  <c r="L18" i="72"/>
  <c r="J18" i="72"/>
  <c r="J20" i="72" s="1"/>
  <c r="I18" i="72"/>
  <c r="I20" i="72" s="1"/>
  <c r="H18" i="72"/>
  <c r="G18" i="72"/>
  <c r="I30" i="71" l="1"/>
  <c r="M28" i="71"/>
  <c r="L28" i="71"/>
  <c r="J28" i="71"/>
  <c r="J30" i="71" s="1"/>
  <c r="I28" i="71"/>
  <c r="H28" i="71"/>
  <c r="H30" i="71" s="1"/>
  <c r="G28" i="71"/>
  <c r="G30" i="71" s="1"/>
  <c r="H20" i="71"/>
  <c r="G20" i="71"/>
  <c r="M18" i="71"/>
  <c r="L18" i="71"/>
  <c r="J18" i="71"/>
  <c r="J20" i="71" s="1"/>
  <c r="I18" i="71"/>
  <c r="I20" i="71" s="1"/>
  <c r="H18" i="71"/>
  <c r="G18" i="71"/>
  <c r="G31" i="21" l="1"/>
  <c r="M29" i="21"/>
  <c r="L29" i="21"/>
  <c r="J29" i="21"/>
  <c r="J31" i="21" s="1"/>
  <c r="I29" i="21"/>
  <c r="I31" i="21" s="1"/>
  <c r="H29" i="21"/>
  <c r="H31" i="21" s="1"/>
  <c r="G29" i="21"/>
  <c r="I21" i="21"/>
  <c r="H21" i="21"/>
  <c r="G21" i="21"/>
  <c r="M19" i="21"/>
  <c r="L19" i="21"/>
  <c r="J19" i="21"/>
  <c r="J21" i="21" s="1"/>
  <c r="I19" i="21"/>
  <c r="H19" i="21"/>
  <c r="G19" i="21"/>
  <c r="J30" i="70" l="1"/>
  <c r="I30" i="70"/>
  <c r="M28" i="70"/>
  <c r="L28" i="70"/>
  <c r="J28" i="70"/>
  <c r="I28" i="70"/>
  <c r="H28" i="70"/>
  <c r="H30" i="70" s="1"/>
  <c r="G28" i="70"/>
  <c r="G30" i="70" s="1"/>
  <c r="H20" i="70"/>
  <c r="G20" i="70"/>
  <c r="M18" i="70"/>
  <c r="L18" i="70"/>
  <c r="J18" i="70"/>
  <c r="J20" i="70" s="1"/>
  <c r="I18" i="70"/>
  <c r="I20" i="70" s="1"/>
  <c r="H18" i="70"/>
  <c r="G18" i="70"/>
  <c r="I30" i="66" l="1"/>
  <c r="M28" i="66"/>
  <c r="L28" i="66"/>
  <c r="J28" i="66"/>
  <c r="J30" i="66" s="1"/>
  <c r="I28" i="66"/>
  <c r="H28" i="66"/>
  <c r="H30" i="66" s="1"/>
  <c r="G28" i="66"/>
  <c r="G30" i="66" s="1"/>
  <c r="H20" i="66"/>
  <c r="G20" i="66"/>
  <c r="M18" i="66"/>
  <c r="L18" i="66"/>
  <c r="J18" i="66"/>
  <c r="J20" i="66" s="1"/>
  <c r="I18" i="66"/>
  <c r="I20" i="66" s="1"/>
  <c r="H18" i="66"/>
  <c r="G18" i="66"/>
  <c r="I30" i="68" l="1"/>
  <c r="H30" i="68"/>
  <c r="G30" i="68"/>
  <c r="M28" i="68"/>
  <c r="L28" i="68"/>
  <c r="J28" i="68"/>
  <c r="J30" i="68" s="1"/>
  <c r="I28" i="68"/>
  <c r="H28" i="68"/>
  <c r="G28" i="68"/>
  <c r="J20" i="68"/>
  <c r="I20" i="68"/>
  <c r="M18" i="68"/>
  <c r="L18" i="68"/>
  <c r="J18" i="68"/>
  <c r="I18" i="68"/>
  <c r="H18" i="68"/>
  <c r="H20" i="68" s="1"/>
  <c r="G18" i="68"/>
  <c r="G20" i="68" s="1"/>
</calcChain>
</file>

<file path=xl/sharedStrings.xml><?xml version="1.0" encoding="utf-8"?>
<sst xmlns="http://schemas.openxmlformats.org/spreadsheetml/2006/main" count="2698" uniqueCount="180">
  <si>
    <t>2019 - 2020 Expenditure</t>
  </si>
  <si>
    <t>Members Name</t>
  </si>
  <si>
    <t>M Brown</t>
  </si>
  <si>
    <t>Current Position Held</t>
  </si>
  <si>
    <t>Councillor</t>
  </si>
  <si>
    <t>Council Duties -  Expenses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</si>
  <si>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</si>
  <si>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</si>
  <si>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</si>
  <si>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</si>
  <si>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</si>
  <si>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</si>
  <si>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</si>
  <si>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</si>
  <si>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</si>
  <si>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</si>
  <si>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</si>
  <si>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</si>
  <si>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</si>
  <si>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Annual Bus Pass - Paid by CEC</t>
  </si>
  <si>
    <t>Apr 19 - Mar 20</t>
  </si>
  <si>
    <t>Mobile Phone</t>
  </si>
  <si>
    <t>Sub Total</t>
  </si>
  <si>
    <t>Rate</t>
  </si>
  <si>
    <t>Cash Value of Mileage Claim</t>
  </si>
  <si>
    <t>Conference/Visit - Expenses</t>
  </si>
  <si>
    <t>Bruce G</t>
  </si>
  <si>
    <t xml:space="preserve">Apr 19 - Mar 20 </t>
  </si>
  <si>
    <t xml:space="preserve">J Campbell </t>
  </si>
  <si>
    <t>N Cook</t>
  </si>
  <si>
    <t xml:space="preserve">Apr 19 - Jan 20 </t>
  </si>
  <si>
    <t>Contract Taxi Charge</t>
  </si>
  <si>
    <t>P Doggart</t>
  </si>
  <si>
    <t xml:space="preserve"> S Douglas</t>
  </si>
  <si>
    <t>G Hutchison</t>
  </si>
  <si>
    <t>A Johnston</t>
  </si>
  <si>
    <t>C Laidlaw</t>
  </si>
  <si>
    <t>J McLellan</t>
  </si>
  <si>
    <t>M Mitchell</t>
  </si>
  <si>
    <t>J Mowat</t>
  </si>
  <si>
    <t>Convener - Governance, Risk &amp; Best Value</t>
  </si>
  <si>
    <t>C Rose</t>
  </si>
  <si>
    <t xml:space="preserve"> </t>
  </si>
  <si>
    <t>J Rust</t>
  </si>
  <si>
    <t>Apr  19 - Mar 20</t>
  </si>
  <si>
    <t xml:space="preserve">S Smith </t>
  </si>
  <si>
    <t xml:space="preserve">S Webber </t>
  </si>
  <si>
    <t>I Whyte</t>
  </si>
  <si>
    <t>Opposition Group Leader</t>
  </si>
  <si>
    <t>Apr 19 - Jan 20</t>
  </si>
  <si>
    <t xml:space="preserve">
0.45</t>
  </si>
  <si>
    <t>C Booth</t>
  </si>
  <si>
    <t>S Burgess</t>
  </si>
  <si>
    <t>M Campbell</t>
  </si>
  <si>
    <t>G Corbett</t>
  </si>
  <si>
    <t xml:space="preserve">Canal Corridor Visit - Glasgow </t>
  </si>
  <si>
    <t>Train Fare</t>
  </si>
  <si>
    <t>M Main</t>
  </si>
  <si>
    <t>C Miller</t>
  </si>
  <si>
    <t>Moblie Phone</t>
  </si>
  <si>
    <t>S Rae</t>
  </si>
  <si>
    <t>A Staniforth</t>
  </si>
  <si>
    <t>G Barrie</t>
  </si>
  <si>
    <t>C Bridgman</t>
  </si>
  <si>
    <t>A Graczyk</t>
  </si>
  <si>
    <t>L Ritchie</t>
  </si>
  <si>
    <t xml:space="preserve">S Arthur </t>
  </si>
  <si>
    <t xml:space="preserve">L M Cameron </t>
  </si>
  <si>
    <t>Vice Convenver - Finance &amp; Resources</t>
  </si>
  <si>
    <t>Contract Taxi Charges</t>
  </si>
  <si>
    <t>M Child</t>
  </si>
  <si>
    <t>Vice Convener - Planning</t>
  </si>
  <si>
    <t>C Day</t>
  </si>
  <si>
    <t>Depute Leader of the Council</t>
  </si>
  <si>
    <t>K Doran</t>
  </si>
  <si>
    <t>Vice Convener - Transport &amp; Environment</t>
  </si>
  <si>
    <t>J Griffiths</t>
  </si>
  <si>
    <t>Depute Convener</t>
  </si>
  <si>
    <t>R Henderson</t>
  </si>
  <si>
    <t>Convener of Integration Joint Board/Councillor</t>
  </si>
  <si>
    <t xml:space="preserve">Apr 19 - Mar  20 </t>
  </si>
  <si>
    <t>G Munro</t>
  </si>
  <si>
    <t>I Perry</t>
  </si>
  <si>
    <t>Convener - Education, Children &amp; Families</t>
  </si>
  <si>
    <t>M Watt</t>
  </si>
  <si>
    <t>Vice Convener - Housing, Homelessness &amp; Fairwork</t>
  </si>
  <si>
    <t>D Wilson</t>
  </si>
  <si>
    <t>Convener - Culture &amp; Communities</t>
  </si>
  <si>
    <t>Edinburgh Pipeband Championships - Edinburgh</t>
  </si>
  <si>
    <t xml:space="preserve">Bus Fare </t>
  </si>
  <si>
    <t>City Chambers
Surgery</t>
  </si>
  <si>
    <t>Bus Fare
Taxi</t>
  </si>
  <si>
    <t>£1.70
£16.35</t>
  </si>
  <si>
    <t>meeting at Goldsmith's Hall - Edinburgh</t>
  </si>
  <si>
    <t>Taxi</t>
  </si>
  <si>
    <t>R Aldridge</t>
  </si>
  <si>
    <t>G Gloyer</t>
  </si>
  <si>
    <t xml:space="preserve">Councillor  </t>
  </si>
  <si>
    <t>K Lang</t>
  </si>
  <si>
    <t>H Osler</t>
  </si>
  <si>
    <t>N Ross</t>
  </si>
  <si>
    <t>L Young</t>
  </si>
  <si>
    <t>Annual Train Pass - Paid by CEC</t>
  </si>
  <si>
    <t>E Bird</t>
  </si>
  <si>
    <t xml:space="preserve">Apr  19 - Mar 20 </t>
  </si>
  <si>
    <t xml:space="preserve">Mobile Phone </t>
  </si>
  <si>
    <t>I Campbell</t>
  </si>
  <si>
    <t>Councillor - Resigned 20/02/2020</t>
  </si>
  <si>
    <t>Apr 19 - Feb 20</t>
  </si>
  <si>
    <t>K Campbell</t>
  </si>
  <si>
    <t>Convener - Housing, Homelessness &amp; Fairwork</t>
  </si>
  <si>
    <t>A Way Home - Conference</t>
  </si>
  <si>
    <t>Edinburgh</t>
  </si>
  <si>
    <t>A Dickie</t>
  </si>
  <si>
    <t>Vice Convener- Children &amp; Families</t>
  </si>
  <si>
    <t>2018 - 2019 Expenditure</t>
  </si>
  <si>
    <t>D Dixon</t>
  </si>
  <si>
    <t xml:space="preserve">Vice Convener Regulatory  </t>
  </si>
  <si>
    <t>C Fullerton</t>
  </si>
  <si>
    <t>Convener - Regulatroy</t>
  </si>
  <si>
    <t>Taxi &amp; Private Hire Licensing Summit - Glasgow</t>
  </si>
  <si>
    <t>Visit to Licensed Premises - Edinburgh</t>
  </si>
  <si>
    <t xml:space="preserve">Apr 19 -  Mar 20 </t>
  </si>
  <si>
    <t>N Gardiner</t>
  </si>
  <si>
    <t>Convener - Planning</t>
  </si>
  <si>
    <t>G Gordon</t>
  </si>
  <si>
    <t>12-13 Jun 2019</t>
  </si>
  <si>
    <t>Sustainable Food City's Awards - Newcastle</t>
  </si>
  <si>
    <t xml:space="preserve">Taxi </t>
  </si>
  <si>
    <t>D Howie</t>
  </si>
  <si>
    <t xml:space="preserve">Councillor </t>
  </si>
  <si>
    <t>D Key</t>
  </si>
  <si>
    <t>Convener of Lothian Valuation Joint Board/Councillor</t>
  </si>
  <si>
    <t>L Macinnes</t>
  </si>
  <si>
    <t>Convener - Transport &amp; Environment</t>
  </si>
  <si>
    <t>A McNeese-Mechan</t>
  </si>
  <si>
    <t>Vice Convener - Culture &amp; Communities</t>
  </si>
  <si>
    <t>Criminal Justice Conference - Glasgow</t>
  </si>
  <si>
    <t>Train Fare
Breakfast</t>
  </si>
  <si>
    <t xml:space="preserve">£25.50
</t>
  </si>
  <si>
    <t>A McVey</t>
  </si>
  <si>
    <t>Leader of the Council</t>
  </si>
  <si>
    <t>May 2019</t>
  </si>
  <si>
    <t>Sustrans Conference - Perth</t>
  </si>
  <si>
    <t>Association of Self Caterers Conference - Glasgow</t>
  </si>
  <si>
    <t>R Munn</t>
  </si>
  <si>
    <t>April 2019</t>
  </si>
  <si>
    <t>A Rankin</t>
  </si>
  <si>
    <t>Convener - Finance &amp; Resources</t>
  </si>
  <si>
    <t>F Ross</t>
  </si>
  <si>
    <t>Lord Provost</t>
  </si>
  <si>
    <t>31 Mar - 03 Apr 2019</t>
  </si>
  <si>
    <t>To sail with HMS Queen Elizabeth from Portsmouth to Rosyth</t>
  </si>
  <si>
    <t>Taxi
Baggage Charge
Flight</t>
  </si>
  <si>
    <t>£51.00
£50.00
£206.62</t>
  </si>
  <si>
    <t>08 May - 09 May 2019</t>
  </si>
  <si>
    <t>Memorial Civic Reception - War Horse - Windsor</t>
  </si>
  <si>
    <t xml:space="preserve">Flight </t>
  </si>
  <si>
    <t>20 May - 21 May 2019</t>
  </si>
  <si>
    <t>Queens Garden Party &amp; Lord Lieutenants AGM - London</t>
  </si>
  <si>
    <t>Flight 
Accommodation</t>
  </si>
  <si>
    <t xml:space="preserve">£78.95
</t>
  </si>
  <si>
    <t>26 Jun - 27 Jun 2019</t>
  </si>
  <si>
    <t>Northampton Community Awards - Northampton</t>
  </si>
  <si>
    <t>Train
Accommodation</t>
  </si>
  <si>
    <t xml:space="preserve">£133.60
</t>
  </si>
  <si>
    <t>20 Mar - 21 Mar 2019</t>
  </si>
  <si>
    <t xml:space="preserve">Mayors Summit - Eurocities, Brussels </t>
  </si>
  <si>
    <t>Flight 
Taxi
Taxi
Taxi
Accommodation
Tourist Tax</t>
  </si>
  <si>
    <t>£349.45
£3.80</t>
  </si>
  <si>
    <t xml:space="preserve">£463.68
£15.40
£7.71
£7.97
</t>
  </si>
  <si>
    <t>Smart Cities Forum - Shenzhen China</t>
  </si>
  <si>
    <t>Flight</t>
  </si>
  <si>
    <t>20 - 22 Nov 2019</t>
  </si>
  <si>
    <t>Eurocities Conference - Czech Republic</t>
  </si>
  <si>
    <t>Flight
Flight
Taxi
Taxi
Accommodation</t>
  </si>
  <si>
    <t xml:space="preserve">£122.98
£61.95
£29.75
£28.20
</t>
  </si>
  <si>
    <t>N Work</t>
  </si>
  <si>
    <t>Convener - Licensing Board</t>
  </si>
  <si>
    <t>12 May - 17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</si>
</sst>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dd\ mmm\ yyyy"/>
    <numFmt numFmtId="165" formatCode="&quot;£&quot;#,##0.00"/>
    <numFmt numFmtId="166" formatCode="&quot;£&quot;#,##0.0;[Red]\-&quot;£&quot;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</font>
    <font>
      <b/>
      <sz val="11"/>
      <name val="Arial"/>
    </font>
    <font>
      <sz val="11"/>
      <name val="Arial"/>
    </font>
    <font>
      <b/>
      <u/>
      <sz val="11"/>
      <name val="Arial"/>
    </font>
    <font>
      <u/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5" fillId="0" borderId="2" xfId="0" applyFont="1" applyBorder="1"/>
    <xf numFmtId="164" fontId="7" fillId="0" borderId="0" xfId="0" applyNumberFormat="1" applyFont="1"/>
    <xf numFmtId="0" fontId="8" fillId="0" borderId="0" xfId="0" applyFont="1"/>
    <xf numFmtId="0" fontId="6" fillId="0" borderId="0" xfId="0" applyFont="1" applyProtection="1">
      <protection locked="0"/>
    </xf>
    <xf numFmtId="164" fontId="9" fillId="0" borderId="0" xfId="0" applyNumberFormat="1" applyFont="1"/>
    <xf numFmtId="0" fontId="4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7" fontId="0" fillId="0" borderId="0" xfId="0" applyNumberFormat="1" applyProtection="1">
      <protection hidden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8" fillId="2" borderId="5" xfId="0" applyFont="1" applyFill="1" applyBorder="1"/>
    <xf numFmtId="164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0" fontId="8" fillId="0" borderId="5" xfId="0" applyFont="1" applyBorder="1" applyAlignment="1">
      <alignment wrapText="1"/>
    </xf>
    <xf numFmtId="0" fontId="8" fillId="0" borderId="5" xfId="0" applyFont="1" applyBorder="1"/>
    <xf numFmtId="165" fontId="8" fillId="0" borderId="5" xfId="0" applyNumberFormat="1" applyFont="1" applyBorder="1"/>
    <xf numFmtId="8" fontId="8" fillId="0" borderId="5" xfId="0" applyNumberFormat="1" applyFont="1" applyBorder="1"/>
    <xf numFmtId="0" fontId="8" fillId="2" borderId="3" xfId="0" applyFont="1" applyFill="1" applyBorder="1"/>
    <xf numFmtId="0" fontId="8" fillId="3" borderId="0" xfId="0" applyFont="1" applyFill="1"/>
    <xf numFmtId="0" fontId="7" fillId="0" borderId="0" xfId="0" applyFont="1"/>
    <xf numFmtId="164" fontId="7" fillId="0" borderId="3" xfId="0" applyNumberFormat="1" applyFont="1" applyBorder="1"/>
    <xf numFmtId="164" fontId="8" fillId="0" borderId="6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2" fillId="0" borderId="1" xfId="0" applyFont="1" applyBorder="1"/>
    <xf numFmtId="0" fontId="12" fillId="0" borderId="0" xfId="0" applyFont="1"/>
    <xf numFmtId="0" fontId="13" fillId="0" borderId="0" xfId="0" applyFont="1"/>
    <xf numFmtId="0" fontId="11" fillId="0" borderId="2" xfId="0" applyFont="1" applyBorder="1"/>
    <xf numFmtId="0" fontId="12" fillId="0" borderId="2" xfId="0" applyFont="1" applyBorder="1"/>
    <xf numFmtId="164" fontId="9" fillId="0" borderId="1" xfId="0" applyNumberFormat="1" applyFont="1" applyBorder="1"/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164" fontId="8" fillId="4" borderId="6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0" fontId="8" fillId="2" borderId="6" xfId="0" applyFont="1" applyFill="1" applyBorder="1"/>
    <xf numFmtId="164" fontId="7" fillId="0" borderId="6" xfId="0" applyNumberFormat="1" applyFont="1" applyBorder="1"/>
    <xf numFmtId="164" fontId="8" fillId="0" borderId="6" xfId="0" applyNumberFormat="1" applyFont="1" applyBorder="1" applyAlignment="1" applyProtection="1">
      <alignment horizontal="right"/>
      <protection locked="0"/>
    </xf>
    <xf numFmtId="20" fontId="8" fillId="0" borderId="5" xfId="0" applyNumberFormat="1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5" xfId="0" applyFont="1" applyBorder="1" applyProtection="1">
      <protection locked="0"/>
    </xf>
    <xf numFmtId="165" fontId="8" fillId="0" borderId="5" xfId="0" applyNumberFormat="1" applyFont="1" applyBorder="1" applyProtection="1">
      <protection locked="0"/>
    </xf>
    <xf numFmtId="165" fontId="8" fillId="0" borderId="5" xfId="0" applyNumberFormat="1" applyFont="1" applyBorder="1" applyAlignment="1" applyProtection="1">
      <alignment horizontal="right" wrapText="1"/>
      <protection locked="0"/>
    </xf>
    <xf numFmtId="165" fontId="8" fillId="3" borderId="0" xfId="0" applyNumberFormat="1" applyFont="1" applyFill="1"/>
    <xf numFmtId="164" fontId="8" fillId="0" borderId="6" xfId="0" applyNumberFormat="1" applyFont="1" applyBorder="1" applyProtection="1">
      <protection locked="0"/>
    </xf>
    <xf numFmtId="164" fontId="8" fillId="0" borderId="6" xfId="0" applyNumberFormat="1" applyFont="1" applyBorder="1" applyAlignment="1">
      <alignment wrapText="1"/>
    </xf>
    <xf numFmtId="164" fontId="8" fillId="0" borderId="6" xfId="0" quotePrefix="1" applyNumberFormat="1" applyFont="1" applyBorder="1" applyAlignment="1" applyProtection="1">
      <alignment horizontal="right"/>
      <protection locked="0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/>
    <xf numFmtId="164" fontId="8" fillId="0" borderId="6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vertical="top" wrapText="1"/>
    </xf>
    <xf numFmtId="8" fontId="8" fillId="0" borderId="5" xfId="0" applyNumberFormat="1" applyFont="1" applyBorder="1" applyAlignment="1">
      <alignment horizontal="right" wrapText="1"/>
    </xf>
    <xf numFmtId="165" fontId="8" fillId="0" borderId="5" xfId="0" applyNumberFormat="1" applyFont="1" applyBorder="1" applyAlignment="1">
      <alignment horizontal="right" wrapText="1"/>
    </xf>
    <xf numFmtId="164" fontId="8" fillId="0" borderId="3" xfId="0" applyNumberFormat="1" applyFont="1" applyBorder="1" applyProtection="1">
      <protection locked="0"/>
    </xf>
    <xf numFmtId="164" fontId="8" fillId="0" borderId="6" xfId="0" applyNumberFormat="1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7" xfId="0" applyFont="1" applyBorder="1"/>
    <xf numFmtId="8" fontId="8" fillId="0" borderId="3" xfId="0" applyNumberFormat="1" applyFont="1" applyBorder="1"/>
    <xf numFmtId="8" fontId="8" fillId="3" borderId="0" xfId="0" applyNumberFormat="1" applyFont="1" applyFill="1"/>
    <xf numFmtId="164" fontId="8" fillId="0" borderId="7" xfId="0" applyNumberFormat="1" applyFont="1" applyBorder="1" applyAlignment="1">
      <alignment horizontal="right"/>
    </xf>
    <xf numFmtId="164" fontId="8" fillId="0" borderId="7" xfId="0" applyNumberFormat="1" applyFont="1" applyBorder="1"/>
    <xf numFmtId="0" fontId="8" fillId="0" borderId="7" xfId="0" applyFont="1" applyBorder="1" applyAlignment="1">
      <alignment wrapText="1"/>
    </xf>
    <xf numFmtId="8" fontId="8" fillId="0" borderId="7" xfId="0" applyNumberFormat="1" applyFont="1" applyBorder="1"/>
    <xf numFmtId="14" fontId="8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wrapText="1"/>
    </xf>
    <xf numFmtId="165" fontId="8" fillId="4" borderId="5" xfId="0" applyNumberFormat="1" applyFont="1" applyFill="1" applyBorder="1"/>
    <xf numFmtId="165" fontId="8" fillId="0" borderId="7" xfId="0" applyNumberFormat="1" applyFont="1" applyBorder="1"/>
    <xf numFmtId="49" fontId="8" fillId="0" borderId="6" xfId="0" applyNumberFormat="1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8" fontId="4" fillId="0" borderId="0" xfId="0" applyNumberFormat="1" applyFont="1"/>
    <xf numFmtId="164" fontId="8" fillId="0" borderId="6" xfId="0" applyNumberFormat="1" applyFont="1" applyBorder="1"/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/>
    <xf numFmtId="8" fontId="8" fillId="0" borderId="0" xfId="0" applyNumberFormat="1" applyFont="1"/>
    <xf numFmtId="0" fontId="8" fillId="0" borderId="5" xfId="0" applyFont="1" applyBorder="1" applyAlignment="1">
      <alignment horizontal="right"/>
    </xf>
    <xf numFmtId="0" fontId="8" fillId="0" borderId="0" xfId="0" applyFont="1" applyProtection="1">
      <protection locked="0"/>
    </xf>
    <xf numFmtId="164" fontId="8" fillId="0" borderId="6" xfId="0" applyNumberFormat="1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8" fillId="0" borderId="3" xfId="0" applyFont="1" applyBorder="1" applyAlignment="1" applyProtection="1">
      <alignment wrapText="1"/>
      <protection locked="0"/>
    </xf>
    <xf numFmtId="0" fontId="9" fillId="0" borderId="1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horizontal="right" wrapText="1"/>
    </xf>
    <xf numFmtId="166" fontId="8" fillId="0" borderId="5" xfId="0" applyNumberFormat="1" applyFont="1" applyBorder="1" applyAlignment="1">
      <alignment horizontal="right" wrapText="1"/>
    </xf>
    <xf numFmtId="2" fontId="8" fillId="0" borderId="5" xfId="0" applyNumberFormat="1" applyFont="1" applyBorder="1"/>
    <xf numFmtId="164" fontId="8" fillId="0" borderId="6" xfId="0" applyNumberFormat="1" applyFont="1" applyBorder="1" applyAlignment="1" applyProtection="1">
      <alignment horizontal="right" wrapText="1"/>
      <protection locked="0"/>
    </xf>
    <xf numFmtId="0" fontId="8" fillId="0" borderId="5" xfId="0" applyFont="1" applyBorder="1" applyAlignment="1">
      <alignment horizontal="center" wrapText="1"/>
    </xf>
    <xf numFmtId="8" fontId="4" fillId="0" borderId="0" xfId="0" quotePrefix="1" applyNumberFormat="1" applyFont="1" applyAlignment="1">
      <alignment horizontal="right"/>
    </xf>
    <xf numFmtId="164" fontId="8" fillId="0" borderId="6" xfId="0" applyNumberFormat="1" applyFont="1" applyBorder="1" applyAlignment="1" applyProtection="1">
      <alignment horizontal="center" wrapText="1"/>
      <protection locked="0"/>
    </xf>
    <xf numFmtId="0" fontId="8" fillId="0" borderId="5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6" fillId="0" borderId="1" xfId="0" applyFont="1" applyBorder="1"/>
    <xf numFmtId="164" fontId="8" fillId="0" borderId="6" xfId="0" applyNumberFormat="1" applyFont="1" applyBorder="1" applyAlignment="1" applyProtection="1">
      <alignment wrapText="1"/>
      <protection locked="0"/>
    </xf>
    <xf numFmtId="164" fontId="8" fillId="0" borderId="6" xfId="0" applyNumberFormat="1" applyFont="1" applyBorder="1" applyAlignment="1">
      <alignment horizontal="left" wrapText="1"/>
    </xf>
    <xf numFmtId="164" fontId="8" fillId="0" borderId="6" xfId="0" applyNumberFormat="1" applyFont="1" applyBorder="1" applyAlignment="1" applyProtection="1">
      <alignment horizontal="left" wrapText="1"/>
      <protection locked="0"/>
    </xf>
    <xf numFmtId="0" fontId="4" fillId="0" borderId="2" xfId="0" applyFont="1" applyBorder="1" applyProtection="1">
      <protection locked="0"/>
    </xf>
    <xf numFmtId="164" fontId="8" fillId="0" borderId="6" xfId="0" applyNumberFormat="1" applyFont="1" applyBorder="1" applyAlignment="1">
      <alignment vertical="top" wrapText="1"/>
    </xf>
    <xf numFmtId="164" fontId="8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437492C-E43E-4483-B59A-DF7750A91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2269981-57D4-49AA-BA74-EA4F2DE3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9137E9D8-70C2-44D2-8170-A7927440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527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B16E716-107C-4ED2-B03A-68975A3F2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FA0BA705-4B42-45D2-AC06-84A95FA89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146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5AD766FD-AE7E-465F-9A26-7382FB261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8813E6F-31D6-4B5F-9450-77B04150D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638175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A6336E4-2239-4FC8-BCEA-34BC7AFC5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61925"/>
          <a:ext cx="2562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4F84DC2B-D2B2-4C9E-8670-95F62205A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743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3</xdr:col>
      <xdr:colOff>552450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</xdr:row>
      <xdr:rowOff>12700</xdr:rowOff>
    </xdr:from>
    <xdr:to>
      <xdr:col>3</xdr:col>
      <xdr:colOff>628650</xdr:colOff>
      <xdr:row>5</xdr:row>
      <xdr:rowOff>152400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8983E882-EEF5-4E7B-82F4-F24A877CA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74625"/>
          <a:ext cx="26098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1D2D55B-4015-43D0-980E-D6C8AE3B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90512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1368FC94-813C-4173-A407-9DED2C5C1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429D4D3-8145-4A0C-A6B9-79648480C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908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DCF804E1-D3BA-4250-A899-660FE616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098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485775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F5985A8-6FE1-4691-8859-483BB6F04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5C6A3FC-2F11-487F-859F-A8C5548F1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003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B60E1A3-10EA-4F83-B79E-8AF15B968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58B8C829-B852-4D61-816B-3358967C8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D4AEB01-8A1B-4212-A15B-7C640ED24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286938BD-DE93-4E97-B6AE-EE743667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5622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264B49A-4CB4-42A1-A788-789B3454E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71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3</xdr:col>
      <xdr:colOff>511175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970BF2B-2B8B-4C68-AFA7-D6141E513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504825</xdr:colOff>
      <xdr:row>0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FD3A7B08-11E1-4138-AE6E-9C4C5D73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223520"/>
          <a:ext cx="2546985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63500</xdr:rowOff>
    </xdr:from>
    <xdr:to>
      <xdr:col>3</xdr:col>
      <xdr:colOff>504825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150F3D2C-4592-4FC5-8F13-1C12F4191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25425"/>
          <a:ext cx="2495550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12700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38D476B-6777-48C5-9E36-A482EC4F8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74625"/>
          <a:ext cx="2647950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8A06A39A-2728-46CB-BD33-31DA6F4AA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864D6EF-E4DA-4F88-A39B-A8B9A5087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431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73CC27DC-D0DB-4CA7-881A-21B1897C8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71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5112C802-FE54-4F3E-A66C-BD90A805B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61DA10C-EAD7-487F-9AFF-44792F080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19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2F08FEE-FD1F-45A0-BBAF-2126291B2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590550</xdr:colOff>
      <xdr:row>6</xdr:row>
      <xdr:rowOff>19050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37B1D351-3ABF-43DB-BB82-3992F084F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5431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AA184A68-15F1-42B5-8D6C-2F67CBC78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77118D4-A529-42CF-800A-98AC45234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812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3</xdr:col>
      <xdr:colOff>638175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2087617-E30A-4410-BD63-C4FAC56D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A0656201-D2E4-41F0-AD64-859F456D7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0032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73CBD71E-8CE3-499F-8676-0DEC39DEE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5717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66F85A5-6F25-40C6-A684-1C42A61EC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479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891A45B-07D8-47A3-BB3D-9A52557E3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3C5A683C-2B21-4234-A9D7-51CD99141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15875</xdr:rowOff>
    </xdr:from>
    <xdr:to>
      <xdr:col>3</xdr:col>
      <xdr:colOff>600075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2B514B9D-87A3-40B9-967E-C81966A0F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77800"/>
          <a:ext cx="2543175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E2341E1-046A-4985-8871-E30909E1E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561975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D2EBB0D0-FE1F-4288-B41C-D49D33AFA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098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F8E9734-ABAF-4624-9F8A-BEAA56BE0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12700</xdr:rowOff>
    </xdr:from>
    <xdr:to>
      <xdr:col>3</xdr:col>
      <xdr:colOff>680884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7291CB6-2B35-4180-91CC-2A247DA7A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74625"/>
          <a:ext cx="2614459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18E06F9-B99C-446F-93C3-9BDEF2AAE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62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4318CA45-8AD9-42BF-9E1F-FDC02ECF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0102C01B-5F0A-4247-80E6-05727E1E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6" name="Picture 4" descr="Black City tab">
          <a:extLst>
            <a:ext uri="{FF2B5EF4-FFF2-40B4-BE49-F238E27FC236}">
              <a16:creationId xmlns:a16="http://schemas.microsoft.com/office/drawing/2014/main" id="{CC41C31C-AB82-4F1B-9DAA-1A5415453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50800</xdr:rowOff>
    </xdr:from>
    <xdr:to>
      <xdr:col>3</xdr:col>
      <xdr:colOff>577850</xdr:colOff>
      <xdr:row>6</xdr:row>
      <xdr:rowOff>0</xdr:rowOff>
    </xdr:to>
    <xdr:pic>
      <xdr:nvPicPr>
        <xdr:cNvPr id="8" name="Picture 4" descr="Black City tab">
          <a:extLst>
            <a:ext uri="{FF2B5EF4-FFF2-40B4-BE49-F238E27FC236}">
              <a16:creationId xmlns:a16="http://schemas.microsoft.com/office/drawing/2014/main" id="{2A0260FB-BD26-41C5-8D8F-2A3E8E60D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1</xdr:row>
      <xdr:rowOff>3175</xdr:rowOff>
    </xdr:from>
    <xdr:to>
      <xdr:col>3</xdr:col>
      <xdr:colOff>596900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BEC1B0F0-3580-41AC-9C0A-23E533281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975" y="165100"/>
          <a:ext cx="2546350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0</xdr:rowOff>
    </xdr:from>
    <xdr:to>
      <xdr:col>3</xdr:col>
      <xdr:colOff>558800</xdr:colOff>
      <xdr:row>5</xdr:row>
      <xdr:rowOff>161925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83782458-C111-4AC2-8A22-C291D0921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161925"/>
          <a:ext cx="24828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3</xdr:col>
      <xdr:colOff>603250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E909893-343B-4DBC-ADAE-ACEF74BEE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5</xdr:row>
      <xdr:rowOff>152400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E8F75CE9-F517-4B68-9168-53078F8D1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5527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473C963-6DB6-41BD-B5C4-979FE9D06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25400</xdr:rowOff>
    </xdr:from>
    <xdr:to>
      <xdr:col>3</xdr:col>
      <xdr:colOff>654050</xdr:colOff>
      <xdr:row>6</xdr:row>
      <xdr:rowOff>25400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F74000B9-DD1F-44B0-8DC7-ECD4B9E6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200" y="187325"/>
          <a:ext cx="2647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83839B8-D91A-48BE-A87F-48FC1F78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336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495AA28-82B3-4FED-BB71-354A30A00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79075132-1048-4F0C-ACA1-113A2652B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98A1FA9-CE6D-460F-8311-AB3F0DF3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90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1778AA2-937C-43FF-8254-8B96DFFC4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717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2" name="Picture 24" descr="Black City tab">
          <a:extLst>
            <a:ext uri="{FF2B5EF4-FFF2-40B4-BE49-F238E27FC236}">
              <a16:creationId xmlns:a16="http://schemas.microsoft.com/office/drawing/2014/main" id="{2B4693A4-A82E-4CB1-8F89-F9AFE3EB1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5431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8C5B616-38E9-40A0-9633-8ACF3BC20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3B81996-D25B-4D9A-9343-7182DDA77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FB8CCBE-7DB6-49C2-9E28-5C912898B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857DB065-6497-46AF-9625-AD0381B25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4955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D52B8CE5-F4F2-47F1-935F-FB1C75C7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71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3</xdr:col>
      <xdr:colOff>638175</xdr:colOff>
      <xdr:row>6</xdr:row>
      <xdr:rowOff>9525</xdr:rowOff>
    </xdr:to>
    <xdr:pic>
      <xdr:nvPicPr>
        <xdr:cNvPr id="2" name="Picture 6" descr="Black City tab">
          <a:extLst>
            <a:ext uri="{FF2B5EF4-FFF2-40B4-BE49-F238E27FC236}">
              <a16:creationId xmlns:a16="http://schemas.microsoft.com/office/drawing/2014/main" id="{65959A9A-364C-488C-8B9C-91D5948AB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200025"/>
          <a:ext cx="2571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6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8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9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0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1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2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5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6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7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P29"/>
  <sheetViews>
    <sheetView showGridLines="0" tabSelected="1" zoomScale="75" zoomScaleNormal="75" zoomScaleSheetLayoutView="75" workbookViewId="0">
      <selection activeCell="M16" sqref="M1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95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48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0"/>
      <c r="C16" s="41"/>
      <c r="D16" s="41"/>
      <c r="E16" s="54"/>
      <c r="F16" s="55"/>
      <c r="G16" s="55"/>
      <c r="H16" s="55"/>
      <c r="I16" s="55"/>
      <c r="J16" s="55"/>
      <c r="K16" s="55"/>
      <c r="L16" s="72"/>
      <c r="M16" s="55"/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v>0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1"/>
      <c r="C26" s="22"/>
      <c r="D26" s="22"/>
      <c r="E26" s="21"/>
      <c r="F26" s="21"/>
      <c r="G26" s="22"/>
      <c r="H26" s="22"/>
      <c r="I26" s="22"/>
      <c r="J26" s="22"/>
      <c r="K26" s="24"/>
      <c r="L26" s="59"/>
      <c r="M26" s="92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V7kBfvIWdv3LMm2BU3hfUneLxzQCpfsH5XbmshNHc3do+uS3l38BxreGfGijAR2TAnxWclo29m8sD/E2cd1goQ==" saltValue="sYlpq4HxQ984Yg+Lpxggn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P31"/>
  <sheetViews>
    <sheetView showGridLines="0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67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68</v>
      </c>
      <c r="E10" s="8"/>
      <c r="F10" s="8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>
        <v>43678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64"/>
      <c r="N16" s="83"/>
      <c r="P16" s="15"/>
    </row>
    <row r="17" spans="2:16" ht="15.75" x14ac:dyDescent="0.25">
      <c r="B17" s="61" t="s">
        <v>27</v>
      </c>
      <c r="C17" s="22"/>
      <c r="D17" s="22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116.39</v>
      </c>
      <c r="N17" s="83"/>
      <c r="P17" s="15"/>
    </row>
    <row r="18" spans="2:16" ht="15.75" x14ac:dyDescent="0.25">
      <c r="B18" s="61" t="s">
        <v>30</v>
      </c>
      <c r="C18" s="22"/>
      <c r="D18" s="22"/>
      <c r="E18" s="21" t="s">
        <v>69</v>
      </c>
      <c r="F18" s="22"/>
      <c r="G18" s="22"/>
      <c r="H18" s="22"/>
      <c r="I18" s="22"/>
      <c r="J18" s="22"/>
      <c r="K18" s="22"/>
      <c r="L18" s="23">
        <v>526.71</v>
      </c>
      <c r="M18" s="24"/>
      <c r="N18" s="83"/>
      <c r="P18" s="15"/>
    </row>
    <row r="19" spans="2:16" ht="15.75" x14ac:dyDescent="0.25">
      <c r="B19" s="42"/>
      <c r="C19" s="18"/>
      <c r="D19" s="18"/>
      <c r="E19" s="18"/>
      <c r="F19" s="18" t="s">
        <v>22</v>
      </c>
      <c r="G19" s="22">
        <f t="shared" ref="G19:K19" si="0">SUM(G16:G16)</f>
        <v>0</v>
      </c>
      <c r="H19" s="22">
        <f t="shared" si="0"/>
        <v>0</v>
      </c>
      <c r="I19" s="22">
        <f t="shared" si="0"/>
        <v>0</v>
      </c>
      <c r="J19" s="22">
        <f t="shared" si="0"/>
        <v>0</v>
      </c>
      <c r="K19" s="23">
        <f t="shared" si="0"/>
        <v>0</v>
      </c>
      <c r="L19" s="23">
        <f>SUM(L16:L18)</f>
        <v>1191.71</v>
      </c>
      <c r="M19" s="23">
        <f>SUM(M16:M18)</f>
        <v>116.39</v>
      </c>
    </row>
    <row r="20" spans="2:16" ht="15.75" x14ac:dyDescent="0.25">
      <c r="B20" s="42"/>
      <c r="C20" s="18"/>
      <c r="D20" s="18"/>
      <c r="E20" s="18"/>
      <c r="F20" s="18" t="s">
        <v>23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26"/>
      <c r="M20" s="26"/>
    </row>
    <row r="21" spans="2:16" ht="15.75" x14ac:dyDescent="0.25">
      <c r="B21" s="42"/>
      <c r="C21" s="18"/>
      <c r="D21" s="18"/>
      <c r="E21" s="18"/>
      <c r="F21" s="18" t="s">
        <v>24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27" t="s">
        <v>25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7.25" x14ac:dyDescent="0.25">
      <c r="B26" s="108" t="s">
        <v>6</v>
      </c>
      <c r="C26" s="109"/>
      <c r="D26" s="110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5" x14ac:dyDescent="0.25">
      <c r="B27" s="38" t="s">
        <v>16</v>
      </c>
      <c r="C27" s="39" t="s">
        <v>17</v>
      </c>
      <c r="D27" s="39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15.75" x14ac:dyDescent="0.25">
      <c r="B28" s="51"/>
      <c r="C28" s="45"/>
      <c r="D28" s="45"/>
      <c r="E28" s="46"/>
      <c r="F28" s="47"/>
      <c r="G28" s="47"/>
      <c r="H28" s="47"/>
      <c r="I28" s="47"/>
      <c r="J28" s="47"/>
      <c r="K28" s="48"/>
      <c r="L28" s="48"/>
      <c r="M28" s="48"/>
    </row>
    <row r="29" spans="2:16" ht="15.75" x14ac:dyDescent="0.25">
      <c r="B29" s="42"/>
      <c r="C29" s="18"/>
      <c r="D29" s="18"/>
      <c r="E29" s="18"/>
      <c r="F29" s="18" t="s">
        <v>22</v>
      </c>
      <c r="G29" s="22">
        <f t="shared" ref="G29:M29" si="1">SUM(G28:G28)</f>
        <v>0</v>
      </c>
      <c r="H29" s="22">
        <f t="shared" si="1"/>
        <v>0</v>
      </c>
      <c r="I29" s="22">
        <f t="shared" si="1"/>
        <v>0</v>
      </c>
      <c r="J29" s="22">
        <f t="shared" si="1"/>
        <v>0</v>
      </c>
      <c r="K29" s="23">
        <f t="shared" si="1"/>
        <v>0</v>
      </c>
      <c r="L29" s="23">
        <f t="shared" si="1"/>
        <v>0</v>
      </c>
      <c r="M29" s="23">
        <f t="shared" si="1"/>
        <v>0</v>
      </c>
    </row>
    <row r="30" spans="2:16" ht="15.75" x14ac:dyDescent="0.25">
      <c r="B30" s="42"/>
      <c r="C30" s="18"/>
      <c r="D30" s="18"/>
      <c r="E30" s="18"/>
      <c r="F30" s="18" t="s">
        <v>23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6" ht="15.75" x14ac:dyDescent="0.25">
      <c r="B31" s="42"/>
      <c r="C31" s="18"/>
      <c r="D31" s="18"/>
      <c r="E31" s="18"/>
      <c r="F31" s="18" t="s">
        <v>24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M0zqZcZVfL6EDXjv6aHJBoUoINhoN+0MBqbatrwF15TfQuligz2VGFG8xWLgYPxtur/gIluhb3qg52DqP9LTbA==" saltValue="BvMdp4KqExlK5QXOa8A4Kw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 K16:K18" xr:uid="{E92A457C-791A-4B22-A605-CB047D231904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P30"/>
  <sheetViews>
    <sheetView showGridLines="0" zoomScale="75" zoomScaleNormal="75" workbookViewId="0">
      <selection activeCell="E17" sqref="E17"/>
    </sheetView>
  </sheetViews>
  <sheetFormatPr defaultRowHeight="15" x14ac:dyDescent="0.25"/>
  <cols>
    <col min="1" max="1" width="9.7109375" customWidth="1"/>
    <col min="2" max="2" width="16.7109375" customWidth="1"/>
    <col min="3" max="3" width="12.7109375" customWidth="1"/>
    <col min="4" max="4" width="10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107</v>
      </c>
      <c r="E10" s="4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7"/>
    </row>
    <row r="14" spans="2:16" ht="45" x14ac:dyDescent="0.25">
      <c r="B14" s="111" t="s">
        <v>6</v>
      </c>
      <c r="C14" s="112"/>
      <c r="D14" s="113"/>
      <c r="E14" s="79" t="s">
        <v>7</v>
      </c>
      <c r="F14" s="79" t="s">
        <v>8</v>
      </c>
      <c r="G14" s="79" t="s">
        <v>9</v>
      </c>
      <c r="H14" s="79" t="s">
        <v>10</v>
      </c>
      <c r="I14" s="79" t="s">
        <v>11</v>
      </c>
      <c r="J14" s="79" t="s">
        <v>12</v>
      </c>
      <c r="K14" s="79" t="s">
        <v>13</v>
      </c>
      <c r="L14" s="79" t="s">
        <v>14</v>
      </c>
      <c r="M14" s="79" t="s">
        <v>15</v>
      </c>
      <c r="N14" s="14"/>
      <c r="P14" s="15">
        <v>39173</v>
      </c>
    </row>
    <row r="15" spans="2:16" ht="30" x14ac:dyDescent="0.25">
      <c r="B15" s="80" t="s">
        <v>16</v>
      </c>
      <c r="C15" s="81" t="s">
        <v>17</v>
      </c>
      <c r="D15" s="81" t="s">
        <v>18</v>
      </c>
      <c r="E15" s="82"/>
      <c r="F15" s="82"/>
      <c r="G15" s="82"/>
      <c r="H15" s="82"/>
      <c r="I15" s="82"/>
      <c r="J15" s="82"/>
      <c r="K15" s="82"/>
      <c r="L15" s="82"/>
      <c r="M15" s="82"/>
      <c r="P15" s="15">
        <v>39203</v>
      </c>
    </row>
    <row r="16" spans="2:16" ht="15.75" x14ac:dyDescent="0.25">
      <c r="B16" s="29" t="s">
        <v>108</v>
      </c>
      <c r="C16" s="22"/>
      <c r="D16" s="22"/>
      <c r="E16" s="21" t="s">
        <v>59</v>
      </c>
      <c r="F16" s="21"/>
      <c r="G16" s="22"/>
      <c r="H16" s="22"/>
      <c r="I16" s="22"/>
      <c r="J16" s="22"/>
      <c r="K16" s="22"/>
      <c r="L16" s="23"/>
      <c r="M16" s="23">
        <v>114</v>
      </c>
      <c r="P16" s="15">
        <v>39234</v>
      </c>
    </row>
    <row r="17" spans="2:16" ht="15.75" x14ac:dyDescent="0.25">
      <c r="B17" s="29" t="s">
        <v>30</v>
      </c>
      <c r="C17" s="22"/>
      <c r="D17" s="22"/>
      <c r="E17" s="21" t="s">
        <v>31</v>
      </c>
      <c r="F17" s="21"/>
      <c r="G17" s="22"/>
      <c r="H17" s="22"/>
      <c r="I17" s="22"/>
      <c r="J17" s="22"/>
      <c r="K17" s="22"/>
      <c r="L17" s="23">
        <v>90.36</v>
      </c>
      <c r="M17" s="22"/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SUM(L16:L17)</f>
        <v>90.36</v>
      </c>
      <c r="M18" s="23">
        <f>SUM(M16:M17)</f>
        <v>114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52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4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v>0</v>
      </c>
      <c r="I28" s="22">
        <v>0</v>
      </c>
      <c r="J28" s="22">
        <v>0</v>
      </c>
      <c r="K28" s="23">
        <f>SUM(K27:K27)</f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FfFEqnFEuwMt4O1XFyegJD3goAq3DIjT/h1wVXmfB66B0KUfDTWC1IVvyYafkUuZJGjX53QRG6mkokzjNovIZg==" saltValue="X08jdu8L/aXKYS9GawFBB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7:Q30"/>
  <sheetViews>
    <sheetView showGridLines="0" zoomScale="75" zoomScaleNormal="75" workbookViewId="0">
      <selection activeCell="E16" sqref="E16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28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43586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29" t="s">
        <v>20</v>
      </c>
      <c r="C17" s="22"/>
      <c r="D17" s="22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92.76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SUM(L16:L17)</f>
        <v>665</v>
      </c>
      <c r="M18" s="23">
        <f>SUM(M16:M17)</f>
        <v>92.76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oA8elBWVDBXhl2EVko44diihtDu9LkZM60aVmAjQ4ftjcn00LENdtcavMtijMfHVxmgJOXqf8izGEzMM6FZV2g==" saltValue="NzIgQhIKYYRJmOmMYoKFr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7:P30"/>
  <sheetViews>
    <sheetView showGridLines="0" zoomScale="75" zoomScaleNormal="75" workbookViewId="0">
      <selection activeCell="E27" sqref="E27"/>
    </sheetView>
  </sheetViews>
  <sheetFormatPr defaultRowHeight="15" x14ac:dyDescent="0.25"/>
  <cols>
    <col min="1" max="1" width="9.7109375" customWidth="1"/>
    <col min="2" max="2" width="16.140625" customWidth="1"/>
    <col min="3" max="3" width="12.7109375" customWidth="1"/>
    <col min="4" max="4" width="10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109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110</v>
      </c>
      <c r="E10" s="4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7"/>
    </row>
    <row r="14" spans="2:16" ht="45" x14ac:dyDescent="0.25">
      <c r="B14" s="111" t="s">
        <v>6</v>
      </c>
      <c r="C14" s="112"/>
      <c r="D14" s="113"/>
      <c r="E14" s="79" t="s">
        <v>7</v>
      </c>
      <c r="F14" s="79" t="s">
        <v>8</v>
      </c>
      <c r="G14" s="79" t="s">
        <v>9</v>
      </c>
      <c r="H14" s="79" t="s">
        <v>10</v>
      </c>
      <c r="I14" s="79" t="s">
        <v>11</v>
      </c>
      <c r="J14" s="79" t="s">
        <v>12</v>
      </c>
      <c r="K14" s="79" t="s">
        <v>13</v>
      </c>
      <c r="L14" s="79" t="s">
        <v>14</v>
      </c>
      <c r="M14" s="79" t="s">
        <v>15</v>
      </c>
      <c r="N14" s="14"/>
      <c r="P14" s="15">
        <v>39173</v>
      </c>
    </row>
    <row r="15" spans="2:16" ht="30" x14ac:dyDescent="0.25">
      <c r="B15" s="80" t="s">
        <v>16</v>
      </c>
      <c r="C15" s="81" t="s">
        <v>17</v>
      </c>
      <c r="D15" s="81" t="s">
        <v>18</v>
      </c>
      <c r="E15" s="82"/>
      <c r="F15" s="82"/>
      <c r="G15" s="82"/>
      <c r="H15" s="82"/>
      <c r="I15" s="82"/>
      <c r="J15" s="82"/>
      <c r="K15" s="82"/>
      <c r="L15" s="82"/>
      <c r="M15" s="82"/>
      <c r="P15" s="15">
        <v>39203</v>
      </c>
    </row>
    <row r="16" spans="2:16" ht="30.75" x14ac:dyDescent="0.25">
      <c r="B16" s="19">
        <v>43586</v>
      </c>
      <c r="C16" s="20"/>
      <c r="D16" s="20"/>
      <c r="E16" s="21" t="s">
        <v>19</v>
      </c>
      <c r="F16" s="21"/>
      <c r="G16" s="22"/>
      <c r="H16" s="22"/>
      <c r="I16" s="22"/>
      <c r="J16" s="22"/>
      <c r="K16" s="22"/>
      <c r="L16" s="23">
        <v>665</v>
      </c>
      <c r="M16" s="22"/>
      <c r="P16" s="15">
        <v>39234</v>
      </c>
    </row>
    <row r="17" spans="2:16" ht="15.75" x14ac:dyDescent="0.25">
      <c r="B17" s="61" t="s">
        <v>20</v>
      </c>
      <c r="C17" s="22"/>
      <c r="D17" s="22"/>
      <c r="E17" s="21" t="s">
        <v>21</v>
      </c>
      <c r="F17" s="21"/>
      <c r="G17" s="22"/>
      <c r="H17" s="22"/>
      <c r="I17" s="22"/>
      <c r="J17" s="22"/>
      <c r="K17" s="22"/>
      <c r="L17" s="23"/>
      <c r="M17" s="23">
        <v>114</v>
      </c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SUM(L16:L17)</f>
        <v>665</v>
      </c>
      <c r="M18" s="23">
        <f>SUM(M16:M17)</f>
        <v>114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30.75" x14ac:dyDescent="0.25">
      <c r="B27" s="52">
        <v>43629</v>
      </c>
      <c r="C27" s="22"/>
      <c r="D27" s="22"/>
      <c r="E27" s="21" t="s">
        <v>111</v>
      </c>
      <c r="F27" s="21" t="s">
        <v>112</v>
      </c>
      <c r="G27" s="22"/>
      <c r="H27" s="22"/>
      <c r="I27" s="22"/>
      <c r="J27" s="22"/>
      <c r="K27" s="24"/>
      <c r="L27" s="59"/>
      <c r="M27" s="93">
        <v>75</v>
      </c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v>0</v>
      </c>
      <c r="I28" s="22">
        <v>0</v>
      </c>
      <c r="J28" s="22">
        <v>0</v>
      </c>
      <c r="K28" s="23">
        <f>SUM(K27:K27)</f>
        <v>0</v>
      </c>
      <c r="L28" s="23">
        <v>0</v>
      </c>
      <c r="M28" s="23">
        <f>SUM(M27:M27)</f>
        <v>75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uTAjJf23UbCxVjdVRm+ocCjy4lvRUOql0p+go2/UrLAFZUjtXOrjwn5w0WgbZprszpB0wANhXajRLnmbHxUqiA==" saltValue="ADCtbYfBwzazcCVwHp130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29"/>
  <sheetViews>
    <sheetView showGridLines="0" zoomScale="75" zoomScaleNormal="75" workbookViewId="0">
      <selection activeCell="M16" sqref="M16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07" t="s">
        <v>0</v>
      </c>
      <c r="C7" s="107"/>
      <c r="D7" s="107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53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62" t="s">
        <v>27</v>
      </c>
      <c r="C16" s="63"/>
      <c r="D16" s="63"/>
      <c r="E16" s="63" t="s">
        <v>21</v>
      </c>
      <c r="F16" s="20"/>
      <c r="G16" s="63"/>
      <c r="H16" s="63"/>
      <c r="I16" s="63"/>
      <c r="J16" s="63"/>
      <c r="K16" s="63"/>
      <c r="L16" s="63"/>
      <c r="M16" s="64">
        <v>131.22999999999999</v>
      </c>
      <c r="P16" s="15">
        <v>39234</v>
      </c>
    </row>
    <row r="17" spans="1:13" ht="15.75" x14ac:dyDescent="0.25">
      <c r="A17" s="6"/>
      <c r="B17" s="42"/>
      <c r="C17" s="18"/>
      <c r="D17" s="18"/>
      <c r="E17" s="18"/>
      <c r="F17" s="18" t="s">
        <v>22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131.22999999999999</v>
      </c>
    </row>
    <row r="18" spans="1:13" ht="15.75" x14ac:dyDescent="0.25">
      <c r="A18" s="6"/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5"/>
    </row>
    <row r="19" spans="1:13" ht="15.75" x14ac:dyDescent="0.25">
      <c r="A19" s="6"/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6"/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6"/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5" x14ac:dyDescent="0.25">
      <c r="A25" s="6"/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6"/>
      <c r="B26" s="51"/>
      <c r="C26" s="45"/>
      <c r="D26" s="45"/>
      <c r="E26" s="46"/>
      <c r="F26" s="47"/>
      <c r="G26" s="47"/>
      <c r="H26" s="47"/>
      <c r="I26" s="47"/>
      <c r="J26" s="47"/>
      <c r="K26" s="48"/>
      <c r="L26" s="48"/>
      <c r="M26" s="48"/>
    </row>
    <row r="27" spans="1:13" ht="15.75" x14ac:dyDescent="0.25">
      <c r="A27" s="6"/>
      <c r="B27" s="42"/>
      <c r="C27" s="18"/>
      <c r="D27" s="18"/>
      <c r="E27" s="18"/>
      <c r="F27" s="18" t="s">
        <v>22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6"/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6"/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sj3L6fKeyaG+wL/iKi8Wj2PHMCoXtjPvijtmmUv8V6KJTVbWiu1ORRQIvY+/O8ebq4HYe/d3DqwS15o/yG/V+g==" saltValue="ZSSJpOGftIXjpqd9sOtXu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3B892559-33C2-4ABD-9F1C-067956A7766B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7:P29"/>
  <sheetViews>
    <sheetView showGridLines="0" zoomScale="75" zoomScaleNormal="75" workbookViewId="0">
      <selection activeCell="Q25" sqref="Q25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70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71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4" t="s">
        <v>20</v>
      </c>
      <c r="C16" s="45"/>
      <c r="D16" s="45"/>
      <c r="E16" s="46" t="s">
        <v>21</v>
      </c>
      <c r="F16" s="47"/>
      <c r="G16" s="47"/>
      <c r="H16" s="47"/>
      <c r="I16" s="47"/>
      <c r="J16" s="47"/>
      <c r="K16" s="48"/>
      <c r="L16" s="48"/>
      <c r="M16" s="48">
        <v>108.25</v>
      </c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SUM(M16)</f>
        <v>108.25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1"/>
      <c r="C26" s="45"/>
      <c r="D26" s="45"/>
      <c r="E26" s="46"/>
      <c r="F26" s="47"/>
      <c r="G26" s="47"/>
      <c r="H26" s="47"/>
      <c r="I26" s="47"/>
      <c r="J26" s="47"/>
      <c r="K26" s="48"/>
      <c r="L26" s="48"/>
      <c r="M26" s="48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4Aj7fqWh+dNuYaE9qxzCFHO5aLCuYGE5E7zmXlPJLyCVvOHj5Je+9Y8l5v7BN3+BKPRnGkVhSYP0TrnJX7mYPw==" saltValue="rBJbPecso4qHKTIZ8nfyF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815EDCCF-5093-4EF9-8E60-98B3F2278D08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7:P31"/>
  <sheetViews>
    <sheetView showGridLines="0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29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10"/>
    </row>
    <row r="13" spans="2:16" s="34" customFormat="1" ht="20.25" x14ac:dyDescent="0.3">
      <c r="B13" s="37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>
        <v>43617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40" t="s">
        <v>20</v>
      </c>
      <c r="C17" s="41"/>
      <c r="D17" s="41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90</v>
      </c>
      <c r="P17" s="15"/>
    </row>
    <row r="18" spans="2:16" ht="15.75" x14ac:dyDescent="0.25">
      <c r="B18" s="40" t="s">
        <v>30</v>
      </c>
      <c r="C18" s="41"/>
      <c r="D18" s="41"/>
      <c r="E18" s="21" t="s">
        <v>31</v>
      </c>
      <c r="F18" s="22"/>
      <c r="G18" s="22"/>
      <c r="H18" s="22"/>
      <c r="I18" s="22"/>
      <c r="J18" s="22"/>
      <c r="K18" s="22"/>
      <c r="L18" s="23">
        <v>25.46</v>
      </c>
      <c r="M18" s="24"/>
      <c r="P18" s="15"/>
    </row>
    <row r="19" spans="2:16" ht="15.75" x14ac:dyDescent="0.25">
      <c r="B19" s="42"/>
      <c r="C19" s="18"/>
      <c r="D19" s="18"/>
      <c r="E19" s="18"/>
      <c r="F19" s="18" t="s">
        <v>22</v>
      </c>
      <c r="G19" s="22">
        <f>SUM(G16:G16)</f>
        <v>0</v>
      </c>
      <c r="H19" s="22">
        <f>SUM(H16:H16)</f>
        <v>0</v>
      </c>
      <c r="I19" s="22">
        <f>SUM(I16:I16)</f>
        <v>0</v>
      </c>
      <c r="J19" s="22">
        <f>SUM(J16:J16)</f>
        <v>0</v>
      </c>
      <c r="K19" s="23">
        <v>0</v>
      </c>
      <c r="L19" s="23">
        <f>SUM(L16:L18)</f>
        <v>690.46</v>
      </c>
      <c r="M19" s="23">
        <f>SUM(M16:M17)</f>
        <v>90</v>
      </c>
    </row>
    <row r="20" spans="2:16" ht="15.75" x14ac:dyDescent="0.25">
      <c r="B20" s="42"/>
      <c r="C20" s="18"/>
      <c r="D20" s="18"/>
      <c r="E20" s="18"/>
      <c r="F20" s="18" t="s">
        <v>23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26"/>
      <c r="M20" s="26"/>
    </row>
    <row r="21" spans="2:16" ht="15.75" x14ac:dyDescent="0.25">
      <c r="B21" s="42"/>
      <c r="C21" s="18"/>
      <c r="D21" s="18"/>
      <c r="E21" s="18"/>
      <c r="F21" s="18" t="s">
        <v>24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27" t="s">
        <v>25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7.25" x14ac:dyDescent="0.25">
      <c r="B26" s="108" t="s">
        <v>6</v>
      </c>
      <c r="C26" s="109"/>
      <c r="D26" s="110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5" x14ac:dyDescent="0.25">
      <c r="B27" s="38" t="s">
        <v>16</v>
      </c>
      <c r="C27" s="39" t="s">
        <v>17</v>
      </c>
      <c r="D27" s="39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15.75" x14ac:dyDescent="0.25">
      <c r="B28" s="43"/>
      <c r="C28" s="22"/>
      <c r="D28" s="22"/>
      <c r="E28" s="21"/>
      <c r="F28" s="22"/>
      <c r="G28" s="22"/>
      <c r="H28" s="22"/>
      <c r="I28" s="22"/>
      <c r="J28" s="22"/>
      <c r="K28" s="22"/>
      <c r="L28" s="23"/>
      <c r="M28" s="22"/>
    </row>
    <row r="29" spans="2:16" ht="15.75" x14ac:dyDescent="0.25">
      <c r="B29" s="42"/>
      <c r="C29" s="18"/>
      <c r="D29" s="18"/>
      <c r="E29" s="18"/>
      <c r="F29" s="18" t="s">
        <v>22</v>
      </c>
      <c r="G29" s="22">
        <f>SUM(G28:G28)</f>
        <v>0</v>
      </c>
      <c r="H29" s="22">
        <f>SUM(H28:H28)</f>
        <v>0</v>
      </c>
      <c r="I29" s="22">
        <f>SUM(I28:I28)</f>
        <v>0</v>
      </c>
      <c r="J29" s="22">
        <f>SUM(J28:J28)</f>
        <v>0</v>
      </c>
      <c r="K29" s="23">
        <v>0</v>
      </c>
      <c r="L29" s="23">
        <f>SUM(L28:L28)</f>
        <v>0</v>
      </c>
      <c r="M29" s="23">
        <f>SUM(M28:M28)</f>
        <v>0</v>
      </c>
    </row>
    <row r="30" spans="2:16" ht="15.75" x14ac:dyDescent="0.25">
      <c r="B30" s="42"/>
      <c r="C30" s="18"/>
      <c r="D30" s="18"/>
      <c r="E30" s="18"/>
      <c r="F30" s="18" t="s">
        <v>23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6" ht="15.75" x14ac:dyDescent="0.25">
      <c r="B31" s="42"/>
      <c r="C31" s="18"/>
      <c r="D31" s="18"/>
      <c r="E31" s="18"/>
      <c r="F31" s="18" t="s">
        <v>24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5ScK/q+aTWsQ/v0cgoi4p6gKY0YwitxwvUbXNMM5MwoT96U0MFlGDEP/Lw81RCAMrwgQu3VJbSNEDWDw/pKoFg==" saltValue="yqP/GaQNGx2RjSCrfkv4+Q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P30"/>
  <sheetViews>
    <sheetView showGridLines="0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7" customWidth="1"/>
    <col min="3" max="3" width="15.28515625" customWidth="1"/>
    <col min="4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07" t="s">
        <v>0</v>
      </c>
      <c r="C7" s="107"/>
      <c r="D7" s="107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54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30.75" x14ac:dyDescent="0.25">
      <c r="A16" s="6"/>
      <c r="B16" s="66">
        <v>43549</v>
      </c>
      <c r="C16" s="67"/>
      <c r="D16" s="63"/>
      <c r="E16" s="68" t="s">
        <v>55</v>
      </c>
      <c r="F16" s="20" t="s">
        <v>56</v>
      </c>
      <c r="G16" s="63"/>
      <c r="H16" s="63"/>
      <c r="I16" s="63"/>
      <c r="J16" s="63"/>
      <c r="K16" s="63"/>
      <c r="L16" s="69">
        <v>25.5</v>
      </c>
      <c r="M16" s="64"/>
      <c r="P16" s="15">
        <v>39234</v>
      </c>
    </row>
    <row r="17" spans="1:16" ht="15.75" x14ac:dyDescent="0.25">
      <c r="A17" s="6"/>
      <c r="B17" s="70" t="s">
        <v>27</v>
      </c>
      <c r="C17" s="20"/>
      <c r="D17" s="20"/>
      <c r="E17" s="71" t="s">
        <v>21</v>
      </c>
      <c r="F17" s="22"/>
      <c r="G17" s="20"/>
      <c r="H17" s="20"/>
      <c r="I17" s="20"/>
      <c r="J17" s="20"/>
      <c r="K17" s="20"/>
      <c r="L17" s="64"/>
      <c r="M17" s="64">
        <v>115.11</v>
      </c>
      <c r="P17" s="15"/>
    </row>
    <row r="18" spans="1:16" ht="15.75" x14ac:dyDescent="0.25">
      <c r="A18" s="6"/>
      <c r="B18" s="42"/>
      <c r="C18" s="18"/>
      <c r="D18" s="18"/>
      <c r="E18" s="18"/>
      <c r="F18" s="18" t="s">
        <v>22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SUM(L16:L17)</f>
        <v>25.5</v>
      </c>
      <c r="M18" s="23">
        <f>SUM(M16:M17)</f>
        <v>115.11</v>
      </c>
    </row>
    <row r="19" spans="1:16" ht="15.75" x14ac:dyDescent="0.25">
      <c r="A19" s="6"/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65"/>
    </row>
    <row r="20" spans="1:16" ht="15.75" x14ac:dyDescent="0.25">
      <c r="A20" s="6"/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75" x14ac:dyDescent="0.25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6"/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75" x14ac:dyDescent="0.25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6"/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5" x14ac:dyDescent="0.25">
      <c r="A26" s="6"/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15.75" x14ac:dyDescent="0.25">
      <c r="A27" s="6"/>
      <c r="B27" s="51"/>
      <c r="C27" s="45"/>
      <c r="D27" s="45"/>
      <c r="E27" s="46"/>
      <c r="F27" s="47"/>
      <c r="G27" s="47"/>
      <c r="H27" s="47"/>
      <c r="I27" s="47"/>
      <c r="J27" s="47"/>
      <c r="K27" s="48"/>
      <c r="L27" s="48"/>
      <c r="M27" s="48"/>
    </row>
    <row r="28" spans="1:16" ht="15.75" x14ac:dyDescent="0.25">
      <c r="A28" s="6"/>
      <c r="B28" s="42"/>
      <c r="C28" s="18"/>
      <c r="D28" s="18"/>
      <c r="E28" s="18"/>
      <c r="F28" s="18" t="s">
        <v>22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0</v>
      </c>
    </row>
    <row r="29" spans="1:16" ht="15.75" x14ac:dyDescent="0.25">
      <c r="A29" s="6"/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75" x14ac:dyDescent="0.25">
      <c r="A30" s="6"/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eB1iSQWNOvlhtNoU9Iypb8lCBmc15P3nuYbAHai9hDRAg6TPdQzRVbgltOcO/oJlsZYRsslQeciH8muurgLVig==" saltValue="hpKuVclb8UsdUhll0IAmH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63A8A9BF-B52B-4315-ACA9-F0817D1A226A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7:P30"/>
  <sheetViews>
    <sheetView showGridLines="0" zoomScale="75" zoomScaleNormal="75" workbookViewId="0">
      <selection activeCell="E16" sqref="E16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72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73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K11" s="5"/>
      <c r="L11" s="5"/>
      <c r="M11" s="5"/>
    </row>
    <row r="12" spans="2:16" s="6" customFormat="1" ht="15.75" x14ac:dyDescent="0.25">
      <c r="B12" s="9" t="s">
        <v>5</v>
      </c>
      <c r="C12" s="10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29" t="s">
        <v>20</v>
      </c>
      <c r="C16" s="22"/>
      <c r="D16" s="22"/>
      <c r="E16" s="21" t="s">
        <v>21</v>
      </c>
      <c r="F16" s="21"/>
      <c r="G16" s="22"/>
      <c r="H16" s="22"/>
      <c r="I16" s="22"/>
      <c r="J16" s="22"/>
      <c r="K16" s="22"/>
      <c r="L16" s="59"/>
      <c r="M16" s="23">
        <v>101.93</v>
      </c>
      <c r="P16" s="15"/>
    </row>
    <row r="17" spans="2:16" ht="15.75" x14ac:dyDescent="0.25">
      <c r="B17" s="29" t="s">
        <v>30</v>
      </c>
      <c r="C17" s="22"/>
      <c r="D17" s="22"/>
      <c r="E17" s="21" t="s">
        <v>31</v>
      </c>
      <c r="F17" s="22"/>
      <c r="G17" s="22"/>
      <c r="H17" s="22"/>
      <c r="I17" s="22"/>
      <c r="J17" s="22"/>
      <c r="K17" s="22"/>
      <c r="L17" s="23">
        <v>13.68</v>
      </c>
      <c r="M17" s="23"/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f t="shared" ref="G18:K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>SUM(L16:L17)</f>
        <v>13.68</v>
      </c>
      <c r="M18" s="23">
        <f>SUM(M16:M17)</f>
        <v>101.93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50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"/>
      <c r="C22" s="2"/>
      <c r="D22" s="77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1"/>
      <c r="C27" s="22"/>
      <c r="D27" s="22"/>
      <c r="E27" s="46"/>
      <c r="F27" s="47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spuGZlGn6SO1j4OhyYkfngRDF/E3YUd2XCiIsQXXHbcykBIcgUgGBa2wIgGcm7o049ny19F+8Q/pDEsOs5GfEA==" saltValue="ZuiLw61rYDL4lI/4OmOTy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5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7:W30"/>
  <sheetViews>
    <sheetView showGridLines="0" zoomScale="75" zoomScaleNormal="75" workbookViewId="0">
      <selection activeCell="E35" sqref="E35"/>
    </sheetView>
  </sheetViews>
  <sheetFormatPr defaultRowHeight="15" x14ac:dyDescent="0.25"/>
  <cols>
    <col min="1" max="1" width="9.7109375" customWidth="1"/>
    <col min="2" max="2" width="17.140625" customWidth="1"/>
    <col min="3" max="3" width="17.5703125" customWidth="1"/>
    <col min="4" max="4" width="10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23" ht="18" x14ac:dyDescent="0.25">
      <c r="B7" s="107" t="s">
        <v>0</v>
      </c>
      <c r="C7" s="107"/>
      <c r="D7" s="107"/>
    </row>
    <row r="8" spans="2:23" ht="16.5" x14ac:dyDescent="0.25">
      <c r="B8" s="1"/>
    </row>
    <row r="9" spans="2:23" s="6" customFormat="1" ht="15.75" x14ac:dyDescent="0.25">
      <c r="B9" s="2" t="s">
        <v>1</v>
      </c>
      <c r="C9" s="2"/>
      <c r="D9" s="3" t="s">
        <v>113</v>
      </c>
      <c r="E9" s="4"/>
      <c r="F9" s="4"/>
      <c r="G9" s="5"/>
      <c r="K9" s="5"/>
      <c r="L9" s="5"/>
      <c r="M9" s="5"/>
    </row>
    <row r="10" spans="2:23" s="6" customFormat="1" ht="15.75" x14ac:dyDescent="0.25">
      <c r="B10" s="2" t="s">
        <v>3</v>
      </c>
      <c r="C10" s="2"/>
      <c r="D10" s="7" t="s">
        <v>114</v>
      </c>
      <c r="E10" s="4"/>
      <c r="F10" s="4"/>
      <c r="G10" s="5"/>
      <c r="K10" s="5"/>
      <c r="L10" s="5"/>
      <c r="M10" s="5"/>
    </row>
    <row r="11" spans="2:23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23" s="6" customFormat="1" ht="15.75" x14ac:dyDescent="0.25">
      <c r="B12" s="9" t="s">
        <v>5</v>
      </c>
      <c r="C12" s="10"/>
      <c r="D12" s="10"/>
    </row>
    <row r="13" spans="2:23" s="6" customFormat="1" ht="20.25" x14ac:dyDescent="0.3">
      <c r="B13" s="37"/>
      <c r="W13" s="5"/>
    </row>
    <row r="14" spans="2:23" ht="45" x14ac:dyDescent="0.25">
      <c r="B14" s="111" t="s">
        <v>6</v>
      </c>
      <c r="C14" s="112"/>
      <c r="D14" s="113"/>
      <c r="E14" s="79" t="s">
        <v>7</v>
      </c>
      <c r="F14" s="79" t="s">
        <v>8</v>
      </c>
      <c r="G14" s="79" t="s">
        <v>9</v>
      </c>
      <c r="H14" s="79" t="s">
        <v>10</v>
      </c>
      <c r="I14" s="79" t="s">
        <v>11</v>
      </c>
      <c r="J14" s="79" t="s">
        <v>12</v>
      </c>
      <c r="K14" s="79" t="s">
        <v>13</v>
      </c>
      <c r="L14" s="79" t="s">
        <v>14</v>
      </c>
      <c r="M14" s="79" t="s">
        <v>15</v>
      </c>
      <c r="N14" s="14"/>
      <c r="P14" s="15">
        <v>39173</v>
      </c>
    </row>
    <row r="15" spans="2:23" ht="30" x14ac:dyDescent="0.25">
      <c r="B15" s="80" t="s">
        <v>16</v>
      </c>
      <c r="C15" s="81" t="s">
        <v>17</v>
      </c>
      <c r="D15" s="81" t="s">
        <v>18</v>
      </c>
      <c r="E15" s="82"/>
      <c r="F15" s="82"/>
      <c r="G15" s="82"/>
      <c r="H15" s="82"/>
      <c r="I15" s="82"/>
      <c r="J15" s="82"/>
      <c r="K15" s="82"/>
      <c r="L15" s="82"/>
      <c r="M15" s="82"/>
      <c r="P15" s="15">
        <v>39203</v>
      </c>
    </row>
    <row r="16" spans="2:23" ht="15.75" x14ac:dyDescent="0.25">
      <c r="B16" s="106" t="s">
        <v>20</v>
      </c>
      <c r="C16" s="20"/>
      <c r="D16" s="20"/>
      <c r="E16" s="21" t="s">
        <v>21</v>
      </c>
      <c r="F16" s="21"/>
      <c r="G16" s="22"/>
      <c r="H16" s="22"/>
      <c r="I16" s="22"/>
      <c r="J16" s="22"/>
      <c r="K16" s="22"/>
      <c r="L16" s="23"/>
      <c r="M16" s="23">
        <v>187.42</v>
      </c>
      <c r="P16" s="15">
        <v>39234</v>
      </c>
    </row>
    <row r="17" spans="2:16" ht="15.75" x14ac:dyDescent="0.25">
      <c r="B17" s="29" t="s">
        <v>27</v>
      </c>
      <c r="C17" s="22"/>
      <c r="D17" s="22"/>
      <c r="E17" s="21" t="s">
        <v>31</v>
      </c>
      <c r="F17" s="21"/>
      <c r="G17" s="22"/>
      <c r="H17" s="22"/>
      <c r="I17" s="22"/>
      <c r="J17" s="22"/>
      <c r="K17" s="22"/>
      <c r="L17" s="23">
        <v>12.09</v>
      </c>
      <c r="M17" s="22"/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SUM(L16:L17)</f>
        <v>12.09</v>
      </c>
      <c r="M18" s="23">
        <f>SUM(M16:M17)</f>
        <v>187.42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8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v>0</v>
      </c>
      <c r="I28" s="22">
        <v>0</v>
      </c>
      <c r="J28" s="22">
        <v>0</v>
      </c>
      <c r="K28" s="23">
        <f>SUM(K27:K27)</f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oNbRnWHPr7h8EtvUTod/N1cXwP8sWgwA8/0dScKnTZ7OBGbZqcZQB/3LWvbkokzJGMh4T2M3V709WC9akrLS1w==" saltValue="X3S4p2bPDTnfnFo3Kt9vE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P29"/>
  <sheetViews>
    <sheetView showGridLines="0" zoomScale="75" zoomScaleNormal="75" workbookViewId="0">
      <selection activeCell="S20" sqref="S20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66</v>
      </c>
      <c r="E9" s="5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4" t="s">
        <v>27</v>
      </c>
      <c r="C16" s="45"/>
      <c r="D16" s="45"/>
      <c r="E16" s="46" t="s">
        <v>21</v>
      </c>
      <c r="F16" s="47"/>
      <c r="G16" s="47"/>
      <c r="H16" s="47"/>
      <c r="I16" s="47"/>
      <c r="J16" s="47"/>
      <c r="K16" s="48"/>
      <c r="L16" s="48"/>
      <c r="M16" s="48">
        <v>106.47</v>
      </c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SUM(M16)</f>
        <v>106.47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1"/>
      <c r="C26" s="45"/>
      <c r="D26" s="45"/>
      <c r="E26" s="46"/>
      <c r="F26" s="47"/>
      <c r="G26" s="47"/>
      <c r="H26" s="47"/>
      <c r="I26" s="47"/>
      <c r="J26" s="47"/>
      <c r="K26" s="48"/>
      <c r="L26" s="48"/>
      <c r="M26" s="48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dhiuxL3AWyx8k/iNmKqHJqdXRGqcNvWEW5yCl7XSHgBlXQhc2w2h1UyA6kY8WoIdA8AqMx+i6jul2VOV6tSrhQ==" saltValue="wO61KQgikkpVC+B85CC3p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38706134-CBBB-442B-AA2B-1722996F8B2C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7:P29"/>
  <sheetViews>
    <sheetView showGridLines="0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7.28515625" customWidth="1"/>
    <col min="3" max="3" width="12.7109375" customWidth="1"/>
    <col min="4" max="4" width="10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115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116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117</v>
      </c>
      <c r="E10" s="4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7"/>
    </row>
    <row r="14" spans="2:16" ht="45" x14ac:dyDescent="0.25">
      <c r="B14" s="111" t="s">
        <v>6</v>
      </c>
      <c r="C14" s="112"/>
      <c r="D14" s="113"/>
      <c r="E14" s="79" t="s">
        <v>7</v>
      </c>
      <c r="F14" s="79" t="s">
        <v>8</v>
      </c>
      <c r="G14" s="79" t="s">
        <v>9</v>
      </c>
      <c r="H14" s="79" t="s">
        <v>10</v>
      </c>
      <c r="I14" s="79" t="s">
        <v>11</v>
      </c>
      <c r="J14" s="79" t="s">
        <v>12</v>
      </c>
      <c r="K14" s="79" t="s">
        <v>13</v>
      </c>
      <c r="L14" s="79" t="s">
        <v>14</v>
      </c>
      <c r="M14" s="79" t="s">
        <v>15</v>
      </c>
      <c r="N14" s="14"/>
      <c r="P14" s="15">
        <v>39173</v>
      </c>
    </row>
    <row r="15" spans="2:16" ht="30" x14ac:dyDescent="0.25">
      <c r="B15" s="80" t="s">
        <v>16</v>
      </c>
      <c r="C15" s="81" t="s">
        <v>17</v>
      </c>
      <c r="D15" s="81" t="s">
        <v>18</v>
      </c>
      <c r="E15" s="82"/>
      <c r="F15" s="82"/>
      <c r="G15" s="82"/>
      <c r="H15" s="82"/>
      <c r="I15" s="82"/>
      <c r="J15" s="82"/>
      <c r="K15" s="82"/>
      <c r="L15" s="82"/>
      <c r="M15" s="82"/>
      <c r="P15" s="15">
        <v>39203</v>
      </c>
    </row>
    <row r="16" spans="2:16" ht="15.75" x14ac:dyDescent="0.25">
      <c r="B16" s="29" t="s">
        <v>20</v>
      </c>
      <c r="C16" s="22"/>
      <c r="D16" s="22"/>
      <c r="E16" s="21" t="s">
        <v>21</v>
      </c>
      <c r="F16" s="22"/>
      <c r="G16" s="22"/>
      <c r="H16" s="22"/>
      <c r="I16" s="22"/>
      <c r="J16" s="22"/>
      <c r="K16" s="22"/>
      <c r="L16" s="23"/>
      <c r="M16" s="23">
        <v>91.6</v>
      </c>
      <c r="P16" s="15">
        <v>39234</v>
      </c>
    </row>
    <row r="17" spans="2:13" ht="15.75" x14ac:dyDescent="0.25">
      <c r="B17" s="42"/>
      <c r="C17" s="18"/>
      <c r="D17" s="18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91.6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8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v>0</v>
      </c>
      <c r="I27" s="22">
        <v>0</v>
      </c>
      <c r="J27" s="22">
        <v>0</v>
      </c>
      <c r="K27" s="23">
        <f>SUM(K26:K26)</f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6rs7f8zZa2B9Gcg5txY22GhYa/BvT3SHvhhBVVAQMENQgsmeqG1GDkG8BBfFtYAJRzngLh5o2WXK1rrWEraVeQ==" saltValue="feKEDNTN5JFGrsZqnkea5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7:Q30"/>
  <sheetViews>
    <sheetView showGridLines="0" zoomScale="75" zoomScaleNormal="75" workbookViewId="0">
      <selection activeCell="E16" sqref="E1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32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43586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19" t="s">
        <v>20</v>
      </c>
      <c r="C17" s="20"/>
      <c r="D17" s="20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243.25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665</v>
      </c>
      <c r="M18" s="23">
        <f>SUM(M16:M17)</f>
        <v>243.25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lHFF1pHr+swgFyi0+ZUbMwaoj0hv5U30JHFIVn/Fc4UCsfwofYxggKrghzTswJvC3gIH37HAYWj1wYBQcwkz+w==" saltValue="UHy6/po3nCe57oSEaTiRx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P31"/>
  <sheetViews>
    <sheetView showGridLines="0" zoomScale="75" zoomScaleNormal="75" workbookViewId="0">
      <selection activeCell="E16" sqref="E16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74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75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>
        <v>43697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64"/>
      <c r="P16" s="15"/>
    </row>
    <row r="17" spans="2:16" ht="15.75" x14ac:dyDescent="0.25">
      <c r="B17" s="74" t="s">
        <v>27</v>
      </c>
      <c r="C17" s="84"/>
      <c r="D17" s="22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116.77</v>
      </c>
      <c r="P17" s="15"/>
    </row>
    <row r="18" spans="2:16" ht="15.75" x14ac:dyDescent="0.25">
      <c r="B18" s="74" t="s">
        <v>30</v>
      </c>
      <c r="C18" s="84"/>
      <c r="D18" s="22"/>
      <c r="E18" s="21" t="s">
        <v>31</v>
      </c>
      <c r="F18" s="22"/>
      <c r="G18" s="22"/>
      <c r="H18" s="22"/>
      <c r="I18" s="22"/>
      <c r="J18" s="22"/>
      <c r="K18" s="22"/>
      <c r="L18" s="23">
        <v>-16</v>
      </c>
      <c r="M18" s="24"/>
      <c r="P18" s="15"/>
    </row>
    <row r="19" spans="2:16" ht="15.75" x14ac:dyDescent="0.25">
      <c r="B19" s="42"/>
      <c r="C19" s="18"/>
      <c r="D19" s="18"/>
      <c r="E19" s="18"/>
      <c r="F19" s="18" t="s">
        <v>22</v>
      </c>
      <c r="G19" s="22">
        <f>SUM(G16:G16)</f>
        <v>0</v>
      </c>
      <c r="H19" s="22">
        <f>SUM(H16:H16)</f>
        <v>0</v>
      </c>
      <c r="I19" s="22">
        <f>SUM(I16:I16)</f>
        <v>0</v>
      </c>
      <c r="J19" s="22">
        <f>SUM(J16:J16)</f>
        <v>0</v>
      </c>
      <c r="K19" s="23">
        <f>SUM(K16)</f>
        <v>0</v>
      </c>
      <c r="L19" s="23">
        <f>SUM(L16:L18)</f>
        <v>649</v>
      </c>
      <c r="M19" s="23">
        <f>SUM(M16:M17)</f>
        <v>116.77</v>
      </c>
    </row>
    <row r="20" spans="2:16" ht="15.75" x14ac:dyDescent="0.25">
      <c r="B20" s="42"/>
      <c r="C20" s="18"/>
      <c r="D20" s="18"/>
      <c r="E20" s="18"/>
      <c r="F20" s="18" t="s">
        <v>23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26"/>
      <c r="M20" s="26"/>
    </row>
    <row r="21" spans="2:16" ht="15.75" x14ac:dyDescent="0.25">
      <c r="B21" s="42"/>
      <c r="C21" s="18"/>
      <c r="D21" s="18"/>
      <c r="E21" s="18"/>
      <c r="F21" s="18" t="s">
        <v>24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"/>
      <c r="C23" s="2"/>
      <c r="D23" s="77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27" t="s">
        <v>25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8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7.25" x14ac:dyDescent="0.25">
      <c r="B26" s="108" t="s">
        <v>6</v>
      </c>
      <c r="C26" s="109"/>
      <c r="D26" s="110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5" x14ac:dyDescent="0.25">
      <c r="B27" s="38" t="s">
        <v>16</v>
      </c>
      <c r="C27" s="39" t="s">
        <v>17</v>
      </c>
      <c r="D27" s="39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15.75" x14ac:dyDescent="0.25">
      <c r="B28" s="43"/>
      <c r="C28" s="22"/>
      <c r="D28" s="22"/>
      <c r="E28" s="21"/>
      <c r="F28" s="22"/>
      <c r="G28" s="22"/>
      <c r="H28" s="22"/>
      <c r="I28" s="22"/>
      <c r="J28" s="22"/>
      <c r="K28" s="22"/>
      <c r="L28" s="23"/>
      <c r="M28" s="22"/>
    </row>
    <row r="29" spans="2:16" ht="15.75" x14ac:dyDescent="0.25">
      <c r="B29" s="42"/>
      <c r="C29" s="18"/>
      <c r="D29" s="18"/>
      <c r="E29" s="18"/>
      <c r="F29" s="18" t="s">
        <v>22</v>
      </c>
      <c r="G29" s="22">
        <f>SUM(G28:G28)</f>
        <v>0</v>
      </c>
      <c r="H29" s="22">
        <f>SUM(H28:H28)</f>
        <v>0</v>
      </c>
      <c r="I29" s="22">
        <f>SUM(I28:I28)</f>
        <v>0</v>
      </c>
      <c r="J29" s="22">
        <f>SUM(J28:J28)</f>
        <v>0</v>
      </c>
      <c r="K29" s="23">
        <v>0</v>
      </c>
      <c r="L29" s="23">
        <f>SUM(L28:L28)</f>
        <v>0</v>
      </c>
      <c r="M29" s="23">
        <f>SUM(M28:M28)</f>
        <v>0</v>
      </c>
    </row>
    <row r="30" spans="2:16" ht="15.75" x14ac:dyDescent="0.25">
      <c r="B30" s="42"/>
      <c r="C30" s="18"/>
      <c r="D30" s="18"/>
      <c r="E30" s="18"/>
      <c r="F30" s="18" t="s">
        <v>23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6" ht="15.75" x14ac:dyDescent="0.25">
      <c r="B31" s="42"/>
      <c r="C31" s="18"/>
      <c r="D31" s="18"/>
      <c r="E31" s="18"/>
      <c r="F31" s="18" t="s">
        <v>24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YMoU2xAzUTSeNYwQdC1S504nFQYCv83QqAVgRFo2lKsCWZqQo+i49WjmwKgCFa9hofezOiltyfL/3xL26SGbug==" saltValue="87uGxNg64gYLWZG9DrbOZw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16:K18" xr:uid="{D792F869-144C-425C-90BA-43E0CF500CE4}"/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7:Q30"/>
  <sheetViews>
    <sheetView showGridLines="0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33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43586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19" t="s">
        <v>20</v>
      </c>
      <c r="C17" s="20"/>
      <c r="D17" s="20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224.15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665</v>
      </c>
      <c r="M18" s="23">
        <f>SUM(M16:M17)</f>
        <v>224.15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6NJ7p3q/K/g5SEgwHREQdzHbnOPtYvlBkYDvpbyD+FCsB26qGAkRgUxIRJxDV022DwMXjwhkl9Q4ANiTB90O6A==" saltValue="hGhRbKnCWXh2gKnrPztxc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7:P31"/>
  <sheetViews>
    <sheetView showGridLines="0" zoomScale="75" zoomScaleNormal="75" workbookViewId="0">
      <selection activeCell="E27" sqref="E27"/>
    </sheetView>
  </sheetViews>
  <sheetFormatPr defaultRowHeight="15" x14ac:dyDescent="0.25"/>
  <cols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115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118</v>
      </c>
      <c r="E9" s="5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119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45.75" x14ac:dyDescent="0.25">
      <c r="B16" s="94">
        <v>43797</v>
      </c>
      <c r="C16" s="45"/>
      <c r="D16" s="45"/>
      <c r="E16" s="46" t="s">
        <v>120</v>
      </c>
      <c r="F16" s="47" t="s">
        <v>56</v>
      </c>
      <c r="G16" s="47"/>
      <c r="H16" s="47"/>
      <c r="I16" s="47"/>
      <c r="J16" s="47"/>
      <c r="K16" s="48"/>
      <c r="L16" s="48">
        <v>16.850000000000001</v>
      </c>
      <c r="M16" s="48"/>
      <c r="P16" s="15"/>
    </row>
    <row r="17" spans="2:16" ht="30.75" x14ac:dyDescent="0.25">
      <c r="B17" s="94">
        <v>43854</v>
      </c>
      <c r="C17" s="45"/>
      <c r="D17" s="45"/>
      <c r="E17" s="46" t="s">
        <v>121</v>
      </c>
      <c r="F17" s="47" t="s">
        <v>94</v>
      </c>
      <c r="G17" s="47"/>
      <c r="H17" s="47"/>
      <c r="I17" s="47"/>
      <c r="J17" s="47"/>
      <c r="K17" s="48"/>
      <c r="L17" s="48">
        <v>14</v>
      </c>
      <c r="M17" s="48"/>
      <c r="P17" s="15"/>
    </row>
    <row r="18" spans="2:16" ht="30.75" x14ac:dyDescent="0.25">
      <c r="B18" s="94" t="s">
        <v>122</v>
      </c>
      <c r="C18" s="45"/>
      <c r="D18" s="45"/>
      <c r="E18" s="46" t="s">
        <v>21</v>
      </c>
      <c r="F18" s="47"/>
      <c r="G18" s="47"/>
      <c r="H18" s="47"/>
      <c r="I18" s="47"/>
      <c r="J18" s="47"/>
      <c r="K18" s="48"/>
      <c r="L18" s="48"/>
      <c r="M18" s="48">
        <v>90</v>
      </c>
      <c r="P18" s="15"/>
    </row>
    <row r="19" spans="2:16" ht="15.75" x14ac:dyDescent="0.25">
      <c r="B19" s="42"/>
      <c r="C19" s="18"/>
      <c r="D19" s="18"/>
      <c r="E19" s="18"/>
      <c r="F19" s="18" t="s">
        <v>22</v>
      </c>
      <c r="G19" s="22">
        <v>0</v>
      </c>
      <c r="H19" s="22">
        <v>0</v>
      </c>
      <c r="I19" s="22">
        <v>0</v>
      </c>
      <c r="J19" s="22">
        <v>0</v>
      </c>
      <c r="K19" s="23">
        <v>0</v>
      </c>
      <c r="L19" s="23">
        <f>SUM(L16:L17)</f>
        <v>30.85</v>
      </c>
      <c r="M19" s="23">
        <f>SUM(M16:M18)</f>
        <v>90</v>
      </c>
    </row>
    <row r="20" spans="2:16" ht="15.75" x14ac:dyDescent="0.25">
      <c r="B20" s="42"/>
      <c r="C20" s="18"/>
      <c r="D20" s="18"/>
      <c r="E20" s="18"/>
      <c r="F20" s="18" t="s">
        <v>23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26"/>
      <c r="M20" s="50"/>
    </row>
    <row r="21" spans="2:16" ht="15.75" x14ac:dyDescent="0.25">
      <c r="B21" s="42"/>
      <c r="C21" s="18"/>
      <c r="D21" s="18"/>
      <c r="E21" s="18"/>
      <c r="F21" s="18" t="s">
        <v>24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27" t="s">
        <v>25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7.25" x14ac:dyDescent="0.25">
      <c r="B26" s="108" t="s">
        <v>6</v>
      </c>
      <c r="C26" s="109"/>
      <c r="D26" s="110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5" x14ac:dyDescent="0.25">
      <c r="B27" s="38" t="s">
        <v>16</v>
      </c>
      <c r="C27" s="39" t="s">
        <v>17</v>
      </c>
      <c r="D27" s="39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15.75" x14ac:dyDescent="0.25">
      <c r="B28" s="61"/>
      <c r="C28" s="95"/>
      <c r="D28" s="95"/>
      <c r="E28" s="21"/>
      <c r="F28" s="22"/>
      <c r="G28" s="22"/>
      <c r="H28" s="22"/>
      <c r="I28" s="22"/>
      <c r="J28" s="22"/>
      <c r="K28" s="22"/>
      <c r="L28" s="24"/>
      <c r="M28" s="22"/>
    </row>
    <row r="29" spans="2:16" ht="15.75" x14ac:dyDescent="0.25">
      <c r="B29" s="42"/>
      <c r="C29" s="18"/>
      <c r="D29" s="18"/>
      <c r="E29" s="18"/>
      <c r="F29" s="18" t="s">
        <v>22</v>
      </c>
      <c r="G29" s="22">
        <f>SUM(G28:G28)</f>
        <v>0</v>
      </c>
      <c r="H29" s="22">
        <f>SUM(H28:H28)</f>
        <v>0</v>
      </c>
      <c r="I29" s="22">
        <f>SUM(I28:I28)</f>
        <v>0</v>
      </c>
      <c r="J29" s="22">
        <f>SUM(J28:J28)</f>
        <v>0</v>
      </c>
      <c r="K29" s="23">
        <v>0</v>
      </c>
      <c r="L29" s="23">
        <f>SUM(L28:L28)</f>
        <v>0</v>
      </c>
      <c r="M29" s="23">
        <f>SUM(M28:M28)</f>
        <v>0</v>
      </c>
    </row>
    <row r="30" spans="2:16" ht="15.75" x14ac:dyDescent="0.25">
      <c r="B30" s="42"/>
      <c r="C30" s="18"/>
      <c r="D30" s="18"/>
      <c r="E30" s="18"/>
      <c r="F30" s="18" t="s">
        <v>23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6" ht="15.75" x14ac:dyDescent="0.25">
      <c r="B31" s="42"/>
      <c r="C31" s="18"/>
      <c r="D31" s="18"/>
      <c r="E31" s="18"/>
      <c r="F31" s="18" t="s">
        <v>24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zK5C/8mzRhJ7h7ddZtouQRMOXSQxKCGwOolw9d2tDFXZHZlaaYgxndZnwgDj4ccApTSqDW5q0MS07xf0DveYdg==" saltValue="NoOlvDC/vFSwN1jqs2rTDA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16:K18" xr:uid="{1FF57A60-4DF3-4669-B284-FA364612A10C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7:P30"/>
  <sheetViews>
    <sheetView showGridLines="0" zoomScale="75" zoomScaleNormal="75" workbookViewId="0">
      <selection activeCell="Q16" sqref="Q16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123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124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>
        <v>43586</v>
      </c>
      <c r="C16" s="20"/>
      <c r="D16" s="20"/>
      <c r="E16" s="21" t="s">
        <v>19</v>
      </c>
      <c r="F16" s="46"/>
      <c r="G16" s="47"/>
      <c r="H16" s="47"/>
      <c r="I16" s="47"/>
      <c r="J16" s="47"/>
      <c r="K16" s="48"/>
      <c r="L16" s="48">
        <v>665</v>
      </c>
      <c r="M16" s="48"/>
      <c r="P16" s="15"/>
    </row>
    <row r="17" spans="2:16" ht="15.75" x14ac:dyDescent="0.25">
      <c r="B17" s="61" t="s">
        <v>20</v>
      </c>
      <c r="C17" s="22"/>
      <c r="D17" s="22"/>
      <c r="E17" s="21" t="s">
        <v>21</v>
      </c>
      <c r="F17" s="46"/>
      <c r="G17" s="47"/>
      <c r="H17" s="47"/>
      <c r="I17" s="47"/>
      <c r="J17" s="47"/>
      <c r="K17" s="48"/>
      <c r="L17" s="48"/>
      <c r="M17" s="48">
        <v>96.32</v>
      </c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665</v>
      </c>
      <c r="M18" s="23">
        <f>SUM(M16:M17)</f>
        <v>96.32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50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"/>
      <c r="C22" s="10"/>
      <c r="D22" s="10"/>
      <c r="E22" s="10"/>
      <c r="F22" s="10"/>
      <c r="G22" s="96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3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KDyB3sW+N5S7c8ELzKE5marc7VOptd16TOUE0SPPAYEcxwn7ZGvvoshpgf9H8BLSXQxiAd67ABB1fbocy6tbtA==" saltValue="I8NgG4ZIjOsrqemqa3cls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2F3F9EEF-60AD-4C12-A6FD-33530867F69D}"/>
  </dataValidation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7:P30"/>
  <sheetViews>
    <sheetView showGridLines="0" zoomScale="75" zoomScaleNormal="75" workbookViewId="0">
      <selection activeCell="M16" sqref="M1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96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97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0" t="s">
        <v>20</v>
      </c>
      <c r="C16" s="41"/>
      <c r="D16" s="41"/>
      <c r="E16" s="21" t="s">
        <v>21</v>
      </c>
      <c r="F16" s="54"/>
      <c r="G16" s="55"/>
      <c r="H16" s="55"/>
      <c r="I16" s="55"/>
      <c r="J16" s="55"/>
      <c r="K16" s="55"/>
      <c r="L16" s="23"/>
      <c r="M16" s="23">
        <v>102.37</v>
      </c>
      <c r="P16" s="15"/>
    </row>
    <row r="17" spans="2:16" ht="30.75" x14ac:dyDescent="0.25">
      <c r="B17" s="40">
        <v>43586</v>
      </c>
      <c r="C17" s="41"/>
      <c r="D17" s="41"/>
      <c r="E17" s="54" t="s">
        <v>19</v>
      </c>
      <c r="F17" s="54"/>
      <c r="G17" s="55"/>
      <c r="H17" s="55"/>
      <c r="I17" s="55"/>
      <c r="J17" s="55"/>
      <c r="K17" s="55"/>
      <c r="L17" s="23">
        <v>665</v>
      </c>
      <c r="M17" s="24"/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665</v>
      </c>
      <c r="M18" s="23">
        <f>SUM(M16:M17)</f>
        <v>102.37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1"/>
      <c r="C27" s="22"/>
      <c r="D27" s="22"/>
      <c r="E27" s="21"/>
      <c r="F27" s="21"/>
      <c r="G27" s="22"/>
      <c r="H27" s="22"/>
      <c r="I27" s="22"/>
      <c r="J27" s="22"/>
      <c r="K27" s="24"/>
      <c r="L27" s="59"/>
      <c r="M27" s="9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huY+NLaadNrO2Djhq5s5EsERhSuhM7vm1rQtQk5REj6tViWFJLG9kJjzDOGAlpqo3jKDvoAY6lPLbVT8EUvAAA==" saltValue="XyKoegko1JLVo+Q+a3xPz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7:P31"/>
  <sheetViews>
    <sheetView showGridLines="0" zoomScale="75" zoomScaleNormal="75" workbookViewId="0">
      <selection activeCell="E14" sqref="E14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94">
        <v>43586</v>
      </c>
      <c r="C16" s="45"/>
      <c r="D16" s="45"/>
      <c r="E16" s="46" t="s">
        <v>19</v>
      </c>
      <c r="F16" s="46"/>
      <c r="G16" s="47"/>
      <c r="H16" s="47"/>
      <c r="I16" s="47"/>
      <c r="J16" s="47"/>
      <c r="K16" s="48"/>
      <c r="L16" s="48">
        <v>665</v>
      </c>
      <c r="M16" s="48"/>
      <c r="P16" s="15"/>
    </row>
    <row r="17" spans="2:16" ht="15.75" x14ac:dyDescent="0.25">
      <c r="B17" s="19" t="s">
        <v>27</v>
      </c>
      <c r="C17" s="20"/>
      <c r="D17" s="20"/>
      <c r="E17" s="21" t="s">
        <v>21</v>
      </c>
      <c r="F17" s="46"/>
      <c r="G17" s="47"/>
      <c r="H17" s="47"/>
      <c r="I17" s="47"/>
      <c r="J17" s="47"/>
      <c r="K17" s="48"/>
      <c r="L17" s="49"/>
      <c r="M17" s="48">
        <v>183.6</v>
      </c>
      <c r="P17" s="15"/>
    </row>
    <row r="18" spans="2:16" ht="15.75" x14ac:dyDescent="0.25">
      <c r="B18" s="61" t="s">
        <v>30</v>
      </c>
      <c r="C18" s="22"/>
      <c r="D18" s="22"/>
      <c r="E18" s="21" t="s">
        <v>31</v>
      </c>
      <c r="F18" s="46"/>
      <c r="G18" s="47"/>
      <c r="H18" s="47"/>
      <c r="I18" s="47"/>
      <c r="J18" s="47"/>
      <c r="K18" s="48"/>
      <c r="L18" s="49">
        <v>340.35</v>
      </c>
      <c r="M18" s="48"/>
      <c r="P18" s="15"/>
    </row>
    <row r="19" spans="2:16" ht="15.75" x14ac:dyDescent="0.25">
      <c r="B19" s="42"/>
      <c r="C19" s="18"/>
      <c r="D19" s="18"/>
      <c r="E19" s="18"/>
      <c r="F19" s="18" t="s">
        <v>22</v>
      </c>
      <c r="G19" s="22">
        <f>SUM(G16:G16)</f>
        <v>0</v>
      </c>
      <c r="H19" s="22">
        <v>0</v>
      </c>
      <c r="I19" s="22">
        <v>0</v>
      </c>
      <c r="J19" s="22">
        <v>0</v>
      </c>
      <c r="K19" s="23">
        <f>SUM(K16:K16)</f>
        <v>0</v>
      </c>
      <c r="L19" s="23">
        <f>SUM(L16:L18)</f>
        <v>1005.35</v>
      </c>
      <c r="M19" s="23">
        <f>SUM(M16:M18)</f>
        <v>183.6</v>
      </c>
    </row>
    <row r="20" spans="2:16" ht="15.75" x14ac:dyDescent="0.25">
      <c r="B20" s="42"/>
      <c r="C20" s="18"/>
      <c r="D20" s="18"/>
      <c r="E20" s="18"/>
      <c r="F20" s="18" t="s">
        <v>23</v>
      </c>
      <c r="G20" s="23">
        <v>0.45</v>
      </c>
      <c r="H20" s="23">
        <v>0.24</v>
      </c>
      <c r="I20" s="23">
        <v>0.2</v>
      </c>
      <c r="J20" s="23">
        <v>0.05</v>
      </c>
      <c r="K20" s="50"/>
      <c r="L20" s="50"/>
      <c r="M20" s="26"/>
    </row>
    <row r="21" spans="2:16" ht="15.75" x14ac:dyDescent="0.25">
      <c r="B21" s="42"/>
      <c r="C21" s="18"/>
      <c r="D21" s="18"/>
      <c r="E21" s="18"/>
      <c r="F21" s="18" t="s">
        <v>24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"/>
      <c r="C23" s="10"/>
      <c r="D23" s="10"/>
      <c r="E23" s="10"/>
      <c r="F23" s="10"/>
      <c r="G23" s="96"/>
      <c r="H23" s="10"/>
      <c r="I23" s="10"/>
      <c r="J23" s="10"/>
      <c r="K23" s="10"/>
      <c r="L23" s="10"/>
      <c r="M23" s="10"/>
    </row>
    <row r="24" spans="2:16" ht="15.75" x14ac:dyDescent="0.25">
      <c r="B24" s="27" t="s">
        <v>25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7.25" x14ac:dyDescent="0.25">
      <c r="B26" s="108" t="s">
        <v>6</v>
      </c>
      <c r="C26" s="109"/>
      <c r="D26" s="110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5" x14ac:dyDescent="0.25">
      <c r="B27" s="38" t="s">
        <v>16</v>
      </c>
      <c r="C27" s="39" t="s">
        <v>17</v>
      </c>
      <c r="D27" s="39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30.75" x14ac:dyDescent="0.25">
      <c r="B28" s="97" t="s">
        <v>126</v>
      </c>
      <c r="C28" s="45"/>
      <c r="D28" s="45"/>
      <c r="E28" s="46" t="s">
        <v>127</v>
      </c>
      <c r="F28" s="46" t="s">
        <v>128</v>
      </c>
      <c r="G28" s="47"/>
      <c r="H28" s="47"/>
      <c r="I28" s="47"/>
      <c r="J28" s="47"/>
      <c r="K28" s="48"/>
      <c r="L28" s="49">
        <v>40.200000000000003</v>
      </c>
      <c r="M28" s="48"/>
    </row>
    <row r="29" spans="2:16" ht="15.75" x14ac:dyDescent="0.25">
      <c r="B29" s="42"/>
      <c r="C29" s="18"/>
      <c r="D29" s="18"/>
      <c r="E29" s="18"/>
      <c r="F29" s="18" t="s">
        <v>22</v>
      </c>
      <c r="G29" s="22">
        <f>SUM(G28:G28)</f>
        <v>0</v>
      </c>
      <c r="H29" s="22">
        <f>SUM(H28:H28)</f>
        <v>0</v>
      </c>
      <c r="I29" s="22">
        <f>SUM(I28:I28)</f>
        <v>0</v>
      </c>
      <c r="J29" s="22">
        <f>SUM(J28:J28)</f>
        <v>0</v>
      </c>
      <c r="K29" s="23">
        <f>SUM(K28)</f>
        <v>0</v>
      </c>
      <c r="L29" s="23">
        <f>SUM(L28)</f>
        <v>40.200000000000003</v>
      </c>
      <c r="M29" s="23">
        <f>SUM(M28:M28)</f>
        <v>0</v>
      </c>
    </row>
    <row r="30" spans="2:16" ht="15.75" x14ac:dyDescent="0.25">
      <c r="B30" s="42"/>
      <c r="C30" s="18"/>
      <c r="D30" s="18"/>
      <c r="E30" s="18"/>
      <c r="F30" s="18" t="s">
        <v>23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6" ht="15.75" x14ac:dyDescent="0.25">
      <c r="B31" s="42"/>
      <c r="C31" s="18"/>
      <c r="D31" s="18"/>
      <c r="E31" s="18"/>
      <c r="F31" s="18" t="s">
        <v>24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xfR6wbKkDrEqPSTgOceyOsBX2B94b5SJice6oPKppTQCANiLZRWkDKlrrP1Ak8tjmXNccbi2UPxdPYxy2B2zsg==" saltValue="jACYGS8zQq2ryhvgpn7PTQ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 K16:K18" xr:uid="{C2ACB411-C292-4B7E-A23B-04B2963E1648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7:Q29"/>
  <sheetViews>
    <sheetView showGridLines="0" zoomScale="75" zoomScaleNormal="75" workbookViewId="0">
      <selection activeCell="M16" sqref="M16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64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2384.7600000000002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SUM(M16)</f>
        <v>2384.7600000000002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4" t="s">
        <v>6</v>
      </c>
      <c r="C24" s="114"/>
      <c r="D24" s="114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J4f7fYVPECRZ4XBUV/FHWK5/vijYMQwqFsc4EtPgEPPxcdXNyMOfr2pXgJAF6XZPb+QveVrQtDOHkVowsAHSUA==" saltValue="RxCP3eG9kYvcf5XfU3NeG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7:P30"/>
  <sheetViews>
    <sheetView showGridLines="0" zoomScale="75" zoomScaleNormal="75" workbookViewId="0">
      <selection activeCell="K14" sqref="K14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77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4" t="s">
        <v>27</v>
      </c>
      <c r="C16" s="45"/>
      <c r="D16" s="45"/>
      <c r="E16" s="46" t="s">
        <v>21</v>
      </c>
      <c r="F16" s="47"/>
      <c r="G16" s="47"/>
      <c r="H16" s="47"/>
      <c r="I16" s="47"/>
      <c r="J16" s="47"/>
      <c r="K16" s="48"/>
      <c r="L16" s="48"/>
      <c r="M16" s="48">
        <v>90</v>
      </c>
      <c r="P16" s="15"/>
    </row>
    <row r="17" spans="2:16" ht="15.75" x14ac:dyDescent="0.25">
      <c r="B17" s="44" t="s">
        <v>30</v>
      </c>
      <c r="C17" s="45"/>
      <c r="D17" s="45"/>
      <c r="E17" s="46" t="s">
        <v>31</v>
      </c>
      <c r="F17" s="47"/>
      <c r="G17" s="47"/>
      <c r="H17" s="47"/>
      <c r="I17" s="47"/>
      <c r="J17" s="47"/>
      <c r="K17" s="48"/>
      <c r="L17" s="48">
        <v>125.5</v>
      </c>
      <c r="M17" s="48"/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SUM(K16)</f>
        <v>0</v>
      </c>
      <c r="L18" s="23">
        <f>SUM(L16:L17)</f>
        <v>125.5</v>
      </c>
      <c r="M18" s="23">
        <f>SUM(M16:M17)</f>
        <v>90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50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"/>
      <c r="C22" s="2"/>
      <c r="D22" s="77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3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y6kvJdUr9L+r5dvrSuJNmLfMTF8jtc3BedLfvnXcNJqeiXzXLH0K1maTQmOkY2UdcQrp5kouv0olQ1tOplCcPQ==" saltValue="q5Xg6TU92mgSLuGMmU8Nh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C9C62755-6D2B-49A2-883E-601C11788692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7:P29"/>
  <sheetViews>
    <sheetView showGridLines="0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62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</v>
      </c>
      <c r="E10" s="32"/>
      <c r="F10" s="75"/>
      <c r="G10" s="75"/>
      <c r="H10" s="76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75"/>
      <c r="G11" s="75"/>
      <c r="H11" s="76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30"/>
      <c r="E12" s="33"/>
      <c r="F12" s="75"/>
      <c r="G12" s="75"/>
      <c r="H12" s="76"/>
      <c r="K12" s="33"/>
      <c r="L12" s="33"/>
      <c r="M12" s="33"/>
    </row>
    <row r="13" spans="2:16" s="34" customFormat="1" ht="15.75" x14ac:dyDescent="0.25">
      <c r="B13" s="30"/>
      <c r="C13" s="30"/>
      <c r="G13" s="75"/>
      <c r="H13" s="76"/>
      <c r="K13" s="33"/>
      <c r="L13" s="33"/>
      <c r="M13" s="33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61" t="s">
        <v>20</v>
      </c>
      <c r="C16" s="22"/>
      <c r="D16" s="22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252.68</v>
      </c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f t="shared" ref="G17:L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>SUM(M16:M16)</f>
        <v>252.68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2"/>
      <c r="D21" s="77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8"/>
      <c r="C26" s="22"/>
      <c r="D26" s="22"/>
      <c r="E26" s="21"/>
      <c r="F26" s="21"/>
      <c r="G26" s="22"/>
      <c r="H26" s="22"/>
      <c r="I26" s="22"/>
      <c r="J26" s="22"/>
      <c r="K26" s="58"/>
      <c r="L26" s="59"/>
      <c r="M26" s="24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XzoMnW5hLKQf7tNy8gwOOO/hWPdg4gJcmGkOwi+scKuawzDjC6MyNMvE5AurCmzG81QJfTwjw60moePpWa5+Zg==" saltValue="a5wwJiWbq7zdDhO+fiV0R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7:P30"/>
  <sheetViews>
    <sheetView showGridLines="0" zoomScale="75" zoomScaleNormal="75" workbookViewId="0">
      <selection activeCell="L16" sqref="L16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C8" s="1"/>
    </row>
    <row r="9" spans="2:16" s="6" customFormat="1" ht="15.75" x14ac:dyDescent="0.25">
      <c r="B9" s="2" t="s">
        <v>1</v>
      </c>
      <c r="C9" s="2"/>
      <c r="D9" s="3" t="s">
        <v>78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79</v>
      </c>
      <c r="E10" s="8"/>
      <c r="F10" s="8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>
        <v>43620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64"/>
      <c r="P16" s="15"/>
    </row>
    <row r="17" spans="2:16" ht="15.75" x14ac:dyDescent="0.25">
      <c r="B17" s="86" t="s">
        <v>80</v>
      </c>
      <c r="C17" s="22"/>
      <c r="D17" s="22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90.93</v>
      </c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SUM(L16:L16)</f>
        <v>665</v>
      </c>
      <c r="M18" s="23">
        <f>SUM(M16:M17)</f>
        <v>90.93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8"/>
      <c r="C27" s="22"/>
      <c r="D27" s="22"/>
      <c r="E27" s="21"/>
      <c r="F27" s="21"/>
      <c r="G27" s="22"/>
      <c r="H27" s="22"/>
      <c r="I27" s="22"/>
      <c r="J27" s="22"/>
      <c r="K27" s="58"/>
      <c r="L27" s="23"/>
      <c r="M27" s="2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r/feBO68yEfaUy2gSpBl9da7yj1JpLYZVD9hhme8QMrcft0DOGnC150tKpm4JK4AxyQ4Oegh2uXZ0TK7vmdBSg==" saltValue="eVPFPLixTIawHbluVOqlE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C7088127-A52E-48BE-A1BF-92955C02C905}"/>
  </dataValidations>
  <pageMargins left="0.7" right="0.7" top="0.75" bottom="0.75" header="0.3" footer="0.3"/>
  <pageSetup paperSize="9" scale="63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7:P30"/>
  <sheetViews>
    <sheetView showGridLines="0" zoomScale="75" zoomScaleNormal="75" workbookViewId="0">
      <selection activeCell="E27" sqref="E27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130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29" t="s">
        <v>27</v>
      </c>
      <c r="C16" s="22"/>
      <c r="D16" s="22"/>
      <c r="E16" s="21" t="s">
        <v>21</v>
      </c>
      <c r="F16" s="47"/>
      <c r="G16" s="47"/>
      <c r="H16" s="47"/>
      <c r="I16" s="47"/>
      <c r="J16" s="47"/>
      <c r="K16" s="48"/>
      <c r="L16" s="48"/>
      <c r="M16" s="48">
        <v>90</v>
      </c>
      <c r="P16" s="15"/>
    </row>
    <row r="17" spans="2:16" ht="15.75" x14ac:dyDescent="0.25">
      <c r="B17" s="29" t="s">
        <v>30</v>
      </c>
      <c r="C17" s="22"/>
      <c r="D17" s="22"/>
      <c r="E17" s="21" t="s">
        <v>31</v>
      </c>
      <c r="F17" s="47"/>
      <c r="G17" s="47"/>
      <c r="H17" s="47"/>
      <c r="I17" s="47"/>
      <c r="J17" s="47"/>
      <c r="K17" s="48"/>
      <c r="L17" s="48">
        <v>505.18</v>
      </c>
      <c r="M17" s="48"/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505.18</v>
      </c>
      <c r="M18" s="23">
        <f>SUM(M16:M17)</f>
        <v>90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50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"/>
      <c r="C22" s="10"/>
      <c r="D22" s="10"/>
      <c r="E22" s="10"/>
      <c r="F22" s="10"/>
      <c r="G22" s="96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3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veP5aplOYct5f8v7KOFDORIUTsHGLCe4wMLNrkScgBlyia7SMPojEK5uGr0VahujfcycRLPxCl1Q525hCe7OdA==" saltValue="QmBEKckS5QrCc4KbUrmJC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203769F2-799A-4FCB-8C2B-87C65111772E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7:Q30"/>
  <sheetViews>
    <sheetView showGridLines="0" zoomScale="75" zoomScaleNormal="75" workbookViewId="0">
      <selection activeCell="L16" sqref="L16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34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43586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19" t="s">
        <v>20</v>
      </c>
      <c r="C17" s="20"/>
      <c r="D17" s="20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91.15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665</v>
      </c>
      <c r="M18" s="23">
        <f>SUM(M16:M17)</f>
        <v>91.15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jOA+b92+12nuW9J7IbRiViCogNFmYRkRw9o/nj8fDcDT+qMynDbjaGUq63mWHuSIboAmIbNxdMYrKnqAGfpF4w==" saltValue="Je27mt/wf/anDaoovNbQI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7:Q30"/>
  <sheetViews>
    <sheetView showGridLines="0" zoomScale="75" zoomScaleNormal="75" workbookViewId="0">
      <selection activeCell="L16" sqref="L16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35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43586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19" t="s">
        <v>20</v>
      </c>
      <c r="C17" s="20"/>
      <c r="D17" s="20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90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665</v>
      </c>
      <c r="M18" s="23">
        <f>SUM(M16:M17)</f>
        <v>90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CWnT2MQgDe/tXE4fX4IUGFdS6WnzAqtugtCrOlhasfnMdRdH7zrcfA6tLvAiIqBgQw5tKVjx4fFQwfDjDmn8ZQ==" saltValue="nQEBkPEJhAVZ9BY3D9YKuQ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7:P29"/>
  <sheetViews>
    <sheetView showGridLines="0" zoomScale="75" zoomScaleNormal="75" workbookViewId="0">
      <selection activeCell="Y16" sqref="Y16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132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94" t="s">
        <v>27</v>
      </c>
      <c r="C16" s="45"/>
      <c r="D16" s="45"/>
      <c r="E16" s="46" t="s">
        <v>21</v>
      </c>
      <c r="F16" s="47"/>
      <c r="G16" s="47"/>
      <c r="H16" s="47"/>
      <c r="I16" s="47"/>
      <c r="J16" s="47"/>
      <c r="K16" s="48"/>
      <c r="L16" s="48"/>
      <c r="M16" s="48">
        <v>96.26</v>
      </c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SUM(M16)</f>
        <v>96.26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50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10"/>
      <c r="D21" s="10"/>
      <c r="E21" s="10"/>
      <c r="F21" s="10"/>
      <c r="G21" s="96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3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s2itzq6qbfur1EbHMyDsN21XSp6E04Fg/xmIJb5bZr9awO+RccpeXq3ZcoQsrq6ocws5w1GPbpT0Y0xJyZwL5w==" saltValue="DyBwo7eEQ6mfYMlZOJBL8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337600E5-B977-4E67-B5E6-3B6D7A2018ED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7:Q30"/>
  <sheetViews>
    <sheetView showGridLines="0" zoomScale="75" zoomScaleNormal="75" workbookViewId="0">
      <selection activeCell="E35" sqref="E35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36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43586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29" t="s">
        <v>20</v>
      </c>
      <c r="C17" s="22"/>
      <c r="D17" s="22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90.7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SUM(L16:L17)</f>
        <v>665</v>
      </c>
      <c r="M18" s="23">
        <f>SUM(M16:M17)</f>
        <v>90.7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WoShY6A8Q8xjgtjT7CPxAcCdqXp/8L9CgqAU5VU2fpk7lgZS2351VmLndqsi/bYZM0K1Ll5XeLz4SYjp0rN7qA==" saltValue="3Y618/7AbEuAkse1Uq8vc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7:P30"/>
  <sheetViews>
    <sheetView showGridLines="0" zoomScale="75" zoomScaleNormal="75" workbookViewId="0">
      <selection activeCell="T20" sqref="T20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98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97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0" t="s">
        <v>20</v>
      </c>
      <c r="C16" s="41"/>
      <c r="D16" s="41"/>
      <c r="E16" s="54" t="s">
        <v>21</v>
      </c>
      <c r="F16" s="54"/>
      <c r="G16" s="55"/>
      <c r="H16" s="55"/>
      <c r="I16" s="55"/>
      <c r="J16" s="55"/>
      <c r="K16" s="55"/>
      <c r="L16" s="23"/>
      <c r="M16" s="23">
        <v>114</v>
      </c>
      <c r="P16" s="15"/>
    </row>
    <row r="17" spans="2:16" ht="30.75" x14ac:dyDescent="0.25">
      <c r="B17" s="40">
        <v>43586</v>
      </c>
      <c r="C17" s="41"/>
      <c r="D17" s="41"/>
      <c r="E17" s="54" t="s">
        <v>19</v>
      </c>
      <c r="F17" s="54"/>
      <c r="G17" s="55"/>
      <c r="H17" s="55"/>
      <c r="I17" s="55"/>
      <c r="J17" s="55"/>
      <c r="K17" s="55"/>
      <c r="L17" s="23">
        <v>665</v>
      </c>
      <c r="M17" s="24"/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665</v>
      </c>
      <c r="M18" s="23">
        <f>SUM(M16:M17)</f>
        <v>114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1"/>
      <c r="C27" s="22"/>
      <c r="D27" s="22"/>
      <c r="E27" s="21"/>
      <c r="F27" s="21"/>
      <c r="G27" s="22"/>
      <c r="H27" s="22"/>
      <c r="I27" s="22"/>
      <c r="J27" s="22"/>
      <c r="K27" s="24"/>
      <c r="L27" s="59"/>
      <c r="M27" s="9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gScNG8JGZ9DvPP47qnXQiFMmTURqzxTrS7RtPH/0CbpSepZItTFGtrcqNcIaJDz3i/mcgmDWcKeLN1hODuRMlw==" saltValue="flAV/74GzWs1/rbwyww4/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7:P29"/>
  <sheetViews>
    <sheetView showGridLines="0" zoomScale="75" zoomScaleNormal="75" workbookViewId="0">
      <selection activeCell="U16" sqref="U16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57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48</v>
      </c>
      <c r="E10" s="32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30"/>
      <c r="E12" s="33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0" t="s">
        <v>20</v>
      </c>
      <c r="C16" s="41"/>
      <c r="D16" s="41"/>
      <c r="E16" s="21" t="s">
        <v>21</v>
      </c>
      <c r="F16" s="55"/>
      <c r="G16" s="55"/>
      <c r="H16" s="55"/>
      <c r="I16" s="55"/>
      <c r="J16" s="55"/>
      <c r="K16" s="55"/>
      <c r="L16" s="72"/>
      <c r="M16" s="24">
        <v>94.37</v>
      </c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SUM(M16)</f>
        <v>94.37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2"/>
      <c r="C26" s="22"/>
      <c r="D26" s="22"/>
      <c r="E26" s="21"/>
      <c r="F26" s="22"/>
      <c r="G26" s="47"/>
      <c r="H26" s="47"/>
      <c r="I26" s="47"/>
      <c r="J26" s="47"/>
      <c r="K26" s="48"/>
      <c r="L26" s="48"/>
      <c r="M26" s="48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syvE9f+xe1Iz3h6eDYAOl3uwhMqVdfe4Q3mvlu1Gl0w5w5Z70VsgEFgub2N2X4VDo6GFIw15Ftr4TeYBaXcymQ==" saltValue="JuxEWnm68hmVjpW1dDo8E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EB243C99-308A-4B10-B7F9-4D70440A9B24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7:P29"/>
  <sheetViews>
    <sheetView showGridLines="0" zoomScale="75" zoomScaleNormal="75" workbookViewId="0">
      <selection activeCell="S22" sqref="S22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133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134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94" t="s">
        <v>27</v>
      </c>
      <c r="C16" s="45"/>
      <c r="D16" s="45"/>
      <c r="E16" s="46" t="s">
        <v>21</v>
      </c>
      <c r="F16" s="46"/>
      <c r="G16" s="47"/>
      <c r="H16" s="47"/>
      <c r="I16" s="47"/>
      <c r="J16" s="47"/>
      <c r="K16" s="48"/>
      <c r="L16" s="48"/>
      <c r="M16" s="48">
        <v>134.21</v>
      </c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134.21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50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10"/>
      <c r="D21" s="10"/>
      <c r="E21" s="10"/>
      <c r="F21" s="10"/>
      <c r="G21" s="96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8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3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sM37+OOopOkxSGEUa9bmpbqkFs2FVpV6uOUnw6rAe3N00r6SQ/RP13LQQMpAgaeyulzWcpJeMxcP3rlL68x5BA==" saltValue="7ZGMzlAB+NF+oNzTi/gpk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64E51A0F-A31B-4705-9827-03CF4F355AC6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P30"/>
  <sheetViews>
    <sheetView showGridLines="0" zoomScale="75" zoomScaleNormal="75" workbookViewId="0">
      <selection activeCell="E16" sqref="E16"/>
    </sheetView>
  </sheetViews>
  <sheetFormatPr defaultRowHeight="15" x14ac:dyDescent="0.25"/>
  <cols>
    <col min="1" max="1" width="9.7109375" customWidth="1"/>
    <col min="2" max="2" width="17.42578125" customWidth="1"/>
    <col min="3" max="3" width="12.7109375" customWidth="1"/>
    <col min="4" max="4" width="10.7109375" customWidth="1"/>
    <col min="5" max="5" width="25.7109375" bestFit="1" customWidth="1"/>
    <col min="6" max="6" width="28.140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103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4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7"/>
    </row>
    <row r="14" spans="2:16" ht="45" x14ac:dyDescent="0.25">
      <c r="B14" s="111" t="s">
        <v>6</v>
      </c>
      <c r="C14" s="112"/>
      <c r="D14" s="113"/>
      <c r="E14" s="79" t="s">
        <v>7</v>
      </c>
      <c r="F14" s="79" t="s">
        <v>8</v>
      </c>
      <c r="G14" s="79" t="s">
        <v>9</v>
      </c>
      <c r="H14" s="79" t="s">
        <v>10</v>
      </c>
      <c r="I14" s="79" t="s">
        <v>11</v>
      </c>
      <c r="J14" s="79" t="s">
        <v>12</v>
      </c>
      <c r="K14" s="79" t="s">
        <v>13</v>
      </c>
      <c r="L14" s="79" t="s">
        <v>14</v>
      </c>
      <c r="M14" s="79" t="s">
        <v>15</v>
      </c>
      <c r="N14" s="14"/>
      <c r="P14" s="15">
        <v>39173</v>
      </c>
    </row>
    <row r="15" spans="2:16" ht="30" x14ac:dyDescent="0.25">
      <c r="B15" s="80" t="s">
        <v>16</v>
      </c>
      <c r="C15" s="81" t="s">
        <v>17</v>
      </c>
      <c r="D15" s="81" t="s">
        <v>18</v>
      </c>
      <c r="E15" s="82"/>
      <c r="F15" s="82"/>
      <c r="G15" s="82"/>
      <c r="H15" s="82"/>
      <c r="I15" s="82"/>
      <c r="J15" s="82"/>
      <c r="K15" s="82"/>
      <c r="L15" s="82"/>
      <c r="M15" s="82"/>
      <c r="P15" s="15">
        <v>39203</v>
      </c>
    </row>
    <row r="16" spans="2:16" ht="30.75" x14ac:dyDescent="0.25">
      <c r="B16" s="19">
        <v>43586</v>
      </c>
      <c r="C16" s="20"/>
      <c r="D16" s="20"/>
      <c r="E16" s="21" t="s">
        <v>19</v>
      </c>
      <c r="F16" s="21"/>
      <c r="G16" s="22"/>
      <c r="H16" s="22"/>
      <c r="I16" s="22"/>
      <c r="J16" s="22"/>
      <c r="K16" s="22"/>
      <c r="L16" s="23">
        <v>665</v>
      </c>
      <c r="M16" s="22"/>
      <c r="P16" s="15">
        <v>39234</v>
      </c>
    </row>
    <row r="17" spans="2:16" ht="15.75" x14ac:dyDescent="0.25">
      <c r="B17" s="61" t="s">
        <v>104</v>
      </c>
      <c r="C17" s="22"/>
      <c r="D17" s="22"/>
      <c r="E17" s="21" t="s">
        <v>105</v>
      </c>
      <c r="F17" s="21"/>
      <c r="G17" s="22"/>
      <c r="H17" s="22"/>
      <c r="I17" s="22"/>
      <c r="J17" s="22"/>
      <c r="K17" s="22"/>
      <c r="L17" s="23"/>
      <c r="M17" s="23">
        <v>142.61000000000001</v>
      </c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SUM(L16:L17)</f>
        <v>665</v>
      </c>
      <c r="M18" s="23">
        <f>SUM(M16:M17)</f>
        <v>142.61000000000001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8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v>0</v>
      </c>
      <c r="I28" s="22">
        <v>0</v>
      </c>
      <c r="J28" s="22">
        <v>0</v>
      </c>
      <c r="K28" s="23">
        <f>SUM(K27:K27)</f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cHSSgvwuY2rjrHQih/ql4kEEl//wD1XUbj5GgYEShRQ2R8YY2hg6v+cP9JzXR2v6VH8t7l6v1gPjMgEmKVSW4w==" saltValue="pajt/zYFVE06A+UevzJnG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7:Q30"/>
  <sheetViews>
    <sheetView showGridLines="0" zoomScale="75" zoomScaleNormal="75" workbookViewId="0">
      <selection activeCell="V15" sqref="V15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37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43586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19" t="s">
        <v>20</v>
      </c>
      <c r="C17" s="20"/>
      <c r="D17" s="20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90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665</v>
      </c>
      <c r="M18" s="23">
        <f>SUM(M16:M17)</f>
        <v>90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n2I0iQMK2NMyHhwZabh6lyy54tLG1+w6/yRXAz8asvQw7ikAm4Tk0L12gD5JA/FatIA/1AFEo7FO+Tz7w7vPtA==" saltValue="6yefxAsPnJbVfoFFCllnu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7:Q31"/>
  <sheetViews>
    <sheetView showGridLines="0" zoomScale="75" zoomScaleNormal="75" workbookViewId="0">
      <selection activeCell="V24" sqref="V24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135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136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>
        <v>43952</v>
      </c>
      <c r="C16" s="20"/>
      <c r="D16" s="20"/>
      <c r="E16" s="21" t="s">
        <v>19</v>
      </c>
      <c r="F16" s="46"/>
      <c r="G16" s="47"/>
      <c r="H16" s="47"/>
      <c r="I16" s="47"/>
      <c r="J16" s="47"/>
      <c r="K16" s="48"/>
      <c r="L16" s="48">
        <v>665</v>
      </c>
      <c r="M16" s="48"/>
      <c r="P16" s="15"/>
    </row>
    <row r="17" spans="2:17" ht="15.75" x14ac:dyDescent="0.25">
      <c r="B17" s="61" t="s">
        <v>27</v>
      </c>
      <c r="C17" s="22"/>
      <c r="D17" s="22"/>
      <c r="E17" s="21" t="s">
        <v>21</v>
      </c>
      <c r="F17" s="46"/>
      <c r="G17" s="47"/>
      <c r="H17" s="47"/>
      <c r="I17" s="47"/>
      <c r="J17" s="47"/>
      <c r="K17" s="48"/>
      <c r="L17" s="48"/>
      <c r="M17" s="48">
        <v>174.16</v>
      </c>
      <c r="P17" s="15"/>
    </row>
    <row r="18" spans="2:17" ht="15.75" x14ac:dyDescent="0.25">
      <c r="B18" s="61" t="s">
        <v>30</v>
      </c>
      <c r="C18" s="22"/>
      <c r="D18" s="22"/>
      <c r="E18" s="21" t="s">
        <v>31</v>
      </c>
      <c r="F18" s="46"/>
      <c r="G18" s="47"/>
      <c r="H18" s="47"/>
      <c r="I18" s="47"/>
      <c r="J18" s="47"/>
      <c r="K18" s="48"/>
      <c r="L18" s="48">
        <v>68.56</v>
      </c>
      <c r="M18" s="48"/>
      <c r="P18" s="15"/>
    </row>
    <row r="19" spans="2:17" ht="15.75" x14ac:dyDescent="0.25">
      <c r="B19" s="42"/>
      <c r="C19" s="18"/>
      <c r="D19" s="18"/>
      <c r="E19" s="18"/>
      <c r="F19" s="18" t="s">
        <v>22</v>
      </c>
      <c r="G19" s="22">
        <v>0</v>
      </c>
      <c r="H19" s="22">
        <v>0</v>
      </c>
      <c r="I19" s="22">
        <v>0</v>
      </c>
      <c r="J19" s="22">
        <v>0</v>
      </c>
      <c r="K19" s="23">
        <v>0</v>
      </c>
      <c r="L19" s="23">
        <f>SUM(L16:L18)</f>
        <v>733.56</v>
      </c>
      <c r="M19" s="23">
        <f>SUM(M16:M18)</f>
        <v>174.16</v>
      </c>
    </row>
    <row r="20" spans="2:17" ht="15.75" x14ac:dyDescent="0.25">
      <c r="B20" s="42"/>
      <c r="C20" s="18"/>
      <c r="D20" s="18"/>
      <c r="E20" s="18"/>
      <c r="F20" s="18" t="s">
        <v>23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50"/>
      <c r="M20" s="26"/>
    </row>
    <row r="21" spans="2:17" ht="15.75" x14ac:dyDescent="0.25">
      <c r="B21" s="42"/>
      <c r="C21" s="18"/>
      <c r="D21" s="18"/>
      <c r="E21" s="18"/>
      <c r="F21" s="18" t="s">
        <v>24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7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7" ht="15.75" x14ac:dyDescent="0.25">
      <c r="B23" s="2"/>
      <c r="C23" s="10"/>
      <c r="D23" s="10"/>
      <c r="E23" s="10"/>
      <c r="F23" s="10"/>
      <c r="G23" s="96"/>
      <c r="H23" s="10"/>
      <c r="I23" s="10"/>
      <c r="J23" s="10"/>
      <c r="K23" s="10"/>
      <c r="L23" s="10"/>
      <c r="M23" s="10"/>
    </row>
    <row r="24" spans="2:17" ht="15.75" x14ac:dyDescent="0.25">
      <c r="B24" s="27" t="s">
        <v>25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7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7" ht="47.25" x14ac:dyDescent="0.25">
      <c r="B26" s="108" t="s">
        <v>6</v>
      </c>
      <c r="C26" s="109"/>
      <c r="D26" s="110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7" ht="31.5" x14ac:dyDescent="0.25">
      <c r="B27" s="38" t="s">
        <v>16</v>
      </c>
      <c r="C27" s="39" t="s">
        <v>17</v>
      </c>
      <c r="D27" s="39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7" ht="30.75" x14ac:dyDescent="0.25">
      <c r="B28" s="78">
        <v>43731</v>
      </c>
      <c r="C28" s="22"/>
      <c r="D28" s="22"/>
      <c r="E28" s="21" t="s">
        <v>137</v>
      </c>
      <c r="F28" s="98" t="s">
        <v>138</v>
      </c>
      <c r="G28" s="22"/>
      <c r="H28" s="22"/>
      <c r="I28" s="22"/>
      <c r="J28" s="22"/>
      <c r="K28" s="24">
        <v>4.1500000000000004</v>
      </c>
      <c r="L28" s="59" t="s">
        <v>139</v>
      </c>
      <c r="M28" s="23"/>
    </row>
    <row r="29" spans="2:17" ht="15.75" x14ac:dyDescent="0.25">
      <c r="B29" s="42"/>
      <c r="C29" s="18"/>
      <c r="D29" s="18"/>
      <c r="E29" s="18"/>
      <c r="F29" s="18" t="s">
        <v>22</v>
      </c>
      <c r="G29" s="22">
        <f>SUM(G28:G28)</f>
        <v>0</v>
      </c>
      <c r="H29" s="22">
        <f>SUM(H28:H28)</f>
        <v>0</v>
      </c>
      <c r="I29" s="22">
        <f>SUM(I28:I28)</f>
        <v>0</v>
      </c>
      <c r="J29" s="22">
        <f>SUM(J28:J28)</f>
        <v>0</v>
      </c>
      <c r="K29" s="23">
        <f>SUM(K28)</f>
        <v>4.1500000000000004</v>
      </c>
      <c r="L29" s="23">
        <v>25.5</v>
      </c>
      <c r="M29" s="23">
        <f>SUM(M28:M28)</f>
        <v>0</v>
      </c>
      <c r="Q29" s="99"/>
    </row>
    <row r="30" spans="2:17" ht="15.75" x14ac:dyDescent="0.25">
      <c r="B30" s="42"/>
      <c r="C30" s="18"/>
      <c r="D30" s="18"/>
      <c r="E30" s="18"/>
      <c r="F30" s="18" t="s">
        <v>23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7" ht="15.75" x14ac:dyDescent="0.25">
      <c r="B31" s="42"/>
      <c r="C31" s="18"/>
      <c r="D31" s="18"/>
      <c r="E31" s="18"/>
      <c r="F31" s="18" t="s">
        <v>24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JYkbKE8ApcmdABn0eLJos0J/RefJPYsPKESneXrlaxjxGBkFzwxId995Uj4VYlHvIF1mjFixtkRIHvthVdWu2A==" saltValue="LEhKQ2EyLxRpyMZc/p9COw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16:K18" xr:uid="{EDB46303-5000-444D-B869-E14E7EEE6AD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7:P31"/>
  <sheetViews>
    <sheetView showGridLines="0" zoomScale="75" zoomScaleNormal="75" zoomScaleSheetLayoutView="75" workbookViewId="0">
      <selection activeCell="E33" sqref="E33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140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141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74" t="s">
        <v>142</v>
      </c>
      <c r="C16" s="22"/>
      <c r="D16" s="22"/>
      <c r="E16" s="21" t="s">
        <v>19</v>
      </c>
      <c r="F16" s="21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74" t="s">
        <v>27</v>
      </c>
      <c r="C17" s="22"/>
      <c r="D17" s="22"/>
      <c r="E17" s="21" t="s">
        <v>21</v>
      </c>
      <c r="F17" s="21"/>
      <c r="G17" s="22"/>
      <c r="H17" s="22"/>
      <c r="I17" s="22"/>
      <c r="J17" s="22"/>
      <c r="K17" s="22"/>
      <c r="L17" s="23"/>
      <c r="M17" s="24">
        <v>114</v>
      </c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SUM(K16:K16)</f>
        <v>0</v>
      </c>
      <c r="L18" s="23">
        <f>SUM(L16:L17)</f>
        <v>665</v>
      </c>
      <c r="M18" s="23">
        <f>SUM(M16:M17)</f>
        <v>114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30.75" x14ac:dyDescent="0.25">
      <c r="B27" s="78">
        <v>43677</v>
      </c>
      <c r="C27" s="22"/>
      <c r="D27" s="22"/>
      <c r="E27" s="21" t="s">
        <v>143</v>
      </c>
      <c r="F27" s="22" t="s">
        <v>56</v>
      </c>
      <c r="G27" s="22"/>
      <c r="H27" s="22"/>
      <c r="I27" s="22"/>
      <c r="J27" s="22"/>
      <c r="K27" s="22"/>
      <c r="L27" s="23">
        <v>27.8</v>
      </c>
      <c r="M27" s="22"/>
    </row>
    <row r="28" spans="2:16" ht="45.75" x14ac:dyDescent="0.25">
      <c r="B28" s="78">
        <v>43767</v>
      </c>
      <c r="C28" s="22"/>
      <c r="D28" s="22"/>
      <c r="E28" s="21" t="s">
        <v>144</v>
      </c>
      <c r="F28" s="22" t="s">
        <v>56</v>
      </c>
      <c r="G28" s="22"/>
      <c r="H28" s="22"/>
      <c r="I28" s="22"/>
      <c r="J28" s="22"/>
      <c r="K28" s="22"/>
      <c r="L28" s="23">
        <v>13.3</v>
      </c>
      <c r="M28" s="22"/>
    </row>
    <row r="29" spans="2:16" ht="15.75" x14ac:dyDescent="0.25">
      <c r="B29" s="42"/>
      <c r="C29" s="18"/>
      <c r="D29" s="18"/>
      <c r="E29" s="18"/>
      <c r="F29" s="18" t="s">
        <v>22</v>
      </c>
      <c r="G29" s="22">
        <f>SUM(G27:G27)</f>
        <v>0</v>
      </c>
      <c r="H29" s="22">
        <f>SUM(H27:H27)</f>
        <v>0</v>
      </c>
      <c r="I29" s="22">
        <f>SUM(I27:I27)</f>
        <v>0</v>
      </c>
      <c r="J29" s="22">
        <f>SUM(J27:J27)</f>
        <v>0</v>
      </c>
      <c r="K29" s="23">
        <v>0</v>
      </c>
      <c r="L29" s="23">
        <f>SUM(L27:L28)</f>
        <v>41.1</v>
      </c>
      <c r="M29" s="23">
        <f>SUM(M27:M27)</f>
        <v>0</v>
      </c>
    </row>
    <row r="30" spans="2:16" ht="15.75" x14ac:dyDescent="0.25">
      <c r="B30" s="42"/>
      <c r="C30" s="18"/>
      <c r="D30" s="18"/>
      <c r="E30" s="18"/>
      <c r="F30" s="18" t="s">
        <v>23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6" ht="15.75" x14ac:dyDescent="0.25">
      <c r="B31" s="42"/>
      <c r="C31" s="18"/>
      <c r="D31" s="18"/>
      <c r="E31" s="18"/>
      <c r="F31" s="18" t="s">
        <v>24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GuSeyMc6mvgF2xvmyIbIISzdJFI5jWnGLpdvLnMja3oWPD7sv70vpkGyUAb5QgaZ22gmr8byeyH6DzHoa6i/PQ==" saltValue="blbNtszLKxiYD01YDOhcrQ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66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P29"/>
  <sheetViews>
    <sheetView showGridLines="0" zoomScale="75" zoomScaleNormal="75" workbookViewId="0">
      <selection activeCell="T22" sqref="T22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24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07" t="s">
        <v>0</v>
      </c>
      <c r="C7" s="107"/>
      <c r="D7" s="107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58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66" t="s">
        <v>27</v>
      </c>
      <c r="C16" s="63"/>
      <c r="D16" s="63"/>
      <c r="E16" s="71" t="s">
        <v>59</v>
      </c>
      <c r="F16" s="71"/>
      <c r="G16" s="63"/>
      <c r="H16" s="63"/>
      <c r="I16" s="63"/>
      <c r="J16" s="63"/>
      <c r="K16" s="63"/>
      <c r="L16" s="73"/>
      <c r="M16" s="64">
        <v>114.12</v>
      </c>
      <c r="P16" s="15">
        <v>39234</v>
      </c>
    </row>
    <row r="17" spans="1:13" ht="15.75" x14ac:dyDescent="0.25">
      <c r="A17" s="6"/>
      <c r="B17" s="42"/>
      <c r="C17" s="18"/>
      <c r="D17" s="18"/>
      <c r="E17" s="18"/>
      <c r="F17" s="18" t="s">
        <v>22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114.12</v>
      </c>
    </row>
    <row r="18" spans="1:13" ht="15.75" x14ac:dyDescent="0.25">
      <c r="A18" s="6"/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5"/>
    </row>
    <row r="19" spans="1:13" ht="15.75" x14ac:dyDescent="0.25">
      <c r="A19" s="6"/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6"/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6"/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5" x14ac:dyDescent="0.25">
      <c r="A25" s="6"/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6"/>
      <c r="B26" s="51"/>
      <c r="C26" s="45"/>
      <c r="D26" s="45"/>
      <c r="E26" s="46"/>
      <c r="F26" s="47"/>
      <c r="G26" s="47"/>
      <c r="H26" s="47"/>
      <c r="I26" s="47"/>
      <c r="J26" s="47"/>
      <c r="K26" s="48"/>
      <c r="L26" s="48"/>
      <c r="M26" s="48"/>
    </row>
    <row r="27" spans="1:13" ht="15.75" x14ac:dyDescent="0.25">
      <c r="A27" s="6"/>
      <c r="B27" s="42"/>
      <c r="C27" s="18"/>
      <c r="D27" s="18"/>
      <c r="E27" s="18"/>
      <c r="F27" s="18" t="s">
        <v>22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6"/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6"/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5f65U5yTPx1mYTuUMQPrEUi87JH3s+TrnDYakV/UlE+mwrUSAN0YT2P1FQOtuWShhfic7bXfaLWJ2opIUfhYAA==" saltValue="YOreF+6RVxa3+wIuJ5tT8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139E3ECF-C286-42F8-ACE5-7911C5F13A57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7:Q30"/>
  <sheetViews>
    <sheetView showGridLines="0" zoomScale="75" zoomScaleNormal="75" workbookViewId="0">
      <selection activeCell="V14" sqref="V14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38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43586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19" t="s">
        <v>20</v>
      </c>
      <c r="C17" s="20"/>
      <c r="D17" s="20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101.25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665</v>
      </c>
      <c r="M18" s="23">
        <f>SUM(M16:M17)</f>
        <v>101.25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PjW0jjaDfFL6F1gKnY/UYvx2kaKGohtVt6KJFXZc8aUM00gPpHPcq+gnw5eRNWdXrxCkQ9Ow+V+8a9rledD4qA==" saltValue="ZaXQs0Lm8zs7caykJQO0G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7:P29"/>
  <sheetViews>
    <sheetView showGridLines="0" zoomScale="75" zoomScaleNormal="75" workbookViewId="0">
      <selection activeCell="S25" sqref="S25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39</v>
      </c>
      <c r="E9" s="32"/>
      <c r="F9" s="32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40</v>
      </c>
      <c r="E10" s="36"/>
      <c r="F10" s="32"/>
      <c r="G10" s="33"/>
      <c r="K10" s="33"/>
      <c r="L10" s="33"/>
      <c r="M10" s="33"/>
    </row>
    <row r="11" spans="2:16" s="34" customFormat="1" ht="15.75" x14ac:dyDescent="0.25">
      <c r="B11" s="9" t="s">
        <v>5</v>
      </c>
      <c r="C11" s="10"/>
      <c r="D11" s="30"/>
      <c r="E11" s="33"/>
      <c r="F11" s="33"/>
      <c r="G11" s="33"/>
      <c r="K11" s="33"/>
      <c r="L11" s="33"/>
      <c r="M11" s="33"/>
    </row>
    <row r="12" spans="2:16" s="34" customFormat="1" ht="14.25" x14ac:dyDescent="0.2"/>
    <row r="13" spans="2:16" ht="47.25" x14ac:dyDescent="0.25">
      <c r="B13" s="108" t="s">
        <v>6</v>
      </c>
      <c r="C13" s="109"/>
      <c r="D13" s="110"/>
      <c r="E13" s="13" t="s">
        <v>7</v>
      </c>
      <c r="F13" s="13" t="s">
        <v>8</v>
      </c>
      <c r="G13" s="13" t="s">
        <v>9</v>
      </c>
      <c r="H13" s="13" t="s">
        <v>10</v>
      </c>
      <c r="I13" s="13" t="s">
        <v>11</v>
      </c>
      <c r="J13" s="13" t="s">
        <v>12</v>
      </c>
      <c r="K13" s="13" t="s">
        <v>13</v>
      </c>
      <c r="L13" s="13" t="s">
        <v>14</v>
      </c>
      <c r="M13" s="13" t="s">
        <v>15</v>
      </c>
      <c r="N13" s="14"/>
      <c r="P13" s="15">
        <v>39173</v>
      </c>
    </row>
    <row r="14" spans="2:16" ht="31.5" x14ac:dyDescent="0.25">
      <c r="B14" s="38" t="s">
        <v>16</v>
      </c>
      <c r="C14" s="39" t="s">
        <v>17</v>
      </c>
      <c r="D14" s="39" t="s">
        <v>18</v>
      </c>
      <c r="E14" s="18"/>
      <c r="F14" s="18"/>
      <c r="G14" s="18"/>
      <c r="H14" s="18"/>
      <c r="I14" s="18"/>
      <c r="J14" s="18"/>
      <c r="K14" s="18"/>
      <c r="L14" s="18"/>
      <c r="M14" s="18"/>
      <c r="P14" s="15">
        <v>39203</v>
      </c>
    </row>
    <row r="15" spans="2:16" ht="30.75" x14ac:dyDescent="0.25">
      <c r="B15" s="19">
        <v>43678</v>
      </c>
      <c r="C15" s="20"/>
      <c r="D15" s="20"/>
      <c r="E15" s="21" t="s">
        <v>19</v>
      </c>
      <c r="F15" s="22"/>
      <c r="G15" s="22"/>
      <c r="H15" s="22"/>
      <c r="I15" s="22"/>
      <c r="J15" s="22"/>
      <c r="K15" s="22"/>
      <c r="L15" s="23">
        <v>665</v>
      </c>
      <c r="M15" s="24"/>
      <c r="P15" s="15">
        <v>39234</v>
      </c>
    </row>
    <row r="16" spans="2:16" ht="15.75" x14ac:dyDescent="0.25">
      <c r="B16" s="44" t="s">
        <v>20</v>
      </c>
      <c r="C16" s="45"/>
      <c r="D16" s="45"/>
      <c r="E16" s="21" t="s">
        <v>21</v>
      </c>
      <c r="F16" s="46"/>
      <c r="G16" s="47"/>
      <c r="H16" s="47"/>
      <c r="I16" s="47"/>
      <c r="J16" s="47"/>
      <c r="K16" s="48"/>
      <c r="L16" s="49"/>
      <c r="M16" s="49">
        <v>114</v>
      </c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f>SUM(G15:G15)</f>
        <v>0</v>
      </c>
      <c r="H17" s="22">
        <f>SUM(H15:H15)</f>
        <v>0</v>
      </c>
      <c r="I17" s="22">
        <f>SUM(I15:I15)</f>
        <v>0</v>
      </c>
      <c r="J17" s="22">
        <f>SUM(J15:J15)</f>
        <v>0</v>
      </c>
      <c r="K17" s="23">
        <f>SUM(K15:K15)</f>
        <v>0</v>
      </c>
      <c r="L17" s="23">
        <f>SUM(L15)</f>
        <v>665</v>
      </c>
      <c r="M17" s="23">
        <f>+SUM(M15:M16)</f>
        <v>114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50"/>
      <c r="M18" s="50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1"/>
      <c r="C26" s="45"/>
      <c r="D26" s="45"/>
      <c r="E26" s="46"/>
      <c r="F26" s="46"/>
      <c r="G26" s="47"/>
      <c r="H26" s="47"/>
      <c r="I26" s="47"/>
      <c r="J26" s="47"/>
      <c r="K26" s="48"/>
      <c r="L26" s="49"/>
      <c r="M26" s="49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v>0</v>
      </c>
      <c r="M27" s="23"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50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Xt+K6gdbE3ydXq3bovuzlw4V+irM/Xg3/6ECiMo0NqAAsOpAjFslW1OQzHzHJ4UMa6bOC+vh3Ehs/FzAcx99HQ==" saltValue="BCiwzNH2qZpMNODPvQMAgg==" spinCount="100000" sheet="1" objects="1" scenarios="1"/>
  <mergeCells count="3">
    <mergeCell ref="B7:D7"/>
    <mergeCell ref="B13:D13"/>
    <mergeCell ref="B24:D24"/>
  </mergeCells>
  <dataValidations count="1">
    <dataValidation allowBlank="1" showInputMessage="1" showErrorMessage="1" sqref="K15:K16 K26" xr:uid="{09FE4957-EC57-4836-BEBB-6D503AA08E95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D5F4-15F9-4BA9-8A48-F8D92EB96912}">
  <dimension ref="B7:P30"/>
  <sheetViews>
    <sheetView showGridLines="0" zoomScale="75" zoomScaleNormal="75" workbookViewId="0">
      <selection activeCell="Y22" sqref="Y22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145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74" t="s">
        <v>146</v>
      </c>
      <c r="C16" s="22"/>
      <c r="D16" s="22"/>
      <c r="E16" s="21" t="s">
        <v>19</v>
      </c>
      <c r="F16" s="21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74" t="s">
        <v>27</v>
      </c>
      <c r="C17" s="22"/>
      <c r="D17" s="22"/>
      <c r="E17" s="21" t="s">
        <v>21</v>
      </c>
      <c r="F17" s="21"/>
      <c r="G17" s="22"/>
      <c r="H17" s="22"/>
      <c r="I17" s="22"/>
      <c r="J17" s="22"/>
      <c r="K17" s="22"/>
      <c r="L17" s="23"/>
      <c r="M17" s="24">
        <v>116.81</v>
      </c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SUM(K16:K16)</f>
        <v>0</v>
      </c>
      <c r="L18" s="23">
        <f>SUM(L16:L17)</f>
        <v>665</v>
      </c>
      <c r="M18" s="23">
        <f>SUM(M16:M17)</f>
        <v>116.81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8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nzmtRpI3wQgBlAvjuP/dQ0tXhu5pfDBVb/ocKvS2566Yjo/HNAOl/mvh8LuYhXmvK02xej7BgxNM/lRGZdnL8A==" saltValue="Ce0jOxrMG+G23tPV+AcpAQ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7:P29"/>
  <sheetViews>
    <sheetView showGridLines="0" zoomScale="75" zoomScaleNormal="75" zoomScaleSheetLayoutView="75" zoomScalePageLayoutView="75" workbookViewId="0">
      <selection activeCell="U15" sqref="U15"/>
    </sheetView>
  </sheetViews>
  <sheetFormatPr defaultRowHeight="15" x14ac:dyDescent="0.25"/>
  <cols>
    <col min="1" max="1" width="9.7109375" customWidth="1"/>
    <col min="2" max="2" width="18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81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86" t="s">
        <v>27</v>
      </c>
      <c r="C16" s="22"/>
      <c r="D16" s="22"/>
      <c r="E16" s="21" t="s">
        <v>21</v>
      </c>
      <c r="F16" s="22"/>
      <c r="G16" s="22"/>
      <c r="H16" s="22"/>
      <c r="I16" s="22"/>
      <c r="J16" s="22"/>
      <c r="K16" s="22"/>
      <c r="L16" s="23"/>
      <c r="M16" s="64">
        <v>221.39</v>
      </c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SUM(M16)</f>
        <v>221.39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8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14xcOZ3L3W2iBEU12uqA4PR7fZN4H72l0aj1E+og+y+M1euZDFvx0lhJQPBO+ms9q47ECg3VaiR5IHN3ZNJQZQ==" saltValue="eb03yRfYB1LpAWhPE/g9p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883FF019-54D3-4806-AD8D-F963AEE0E301}"/>
  </dataValidations>
  <pageMargins left="0.7" right="0.7" top="0.75" bottom="0.75" header="0.3" footer="0.3"/>
  <pageSetup paperSize="9" scale="66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7:P30"/>
  <sheetViews>
    <sheetView showGridLines="0" zoomScale="75" zoomScaleNormal="75" workbookViewId="0">
      <selection activeCell="U25" sqref="U2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7.855468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99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97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0" t="s">
        <v>27</v>
      </c>
      <c r="C16" s="41"/>
      <c r="D16" s="41"/>
      <c r="E16" s="54" t="s">
        <v>21</v>
      </c>
      <c r="F16" s="54"/>
      <c r="G16" s="55"/>
      <c r="H16" s="55"/>
      <c r="I16" s="55"/>
      <c r="J16" s="55"/>
      <c r="K16" s="55"/>
      <c r="L16" s="23"/>
      <c r="M16" s="23">
        <v>114</v>
      </c>
      <c r="P16" s="15"/>
    </row>
    <row r="17" spans="2:16" ht="30.75" x14ac:dyDescent="0.25">
      <c r="B17" s="40">
        <v>43586</v>
      </c>
      <c r="C17" s="41"/>
      <c r="D17" s="41"/>
      <c r="E17" s="54" t="s">
        <v>19</v>
      </c>
      <c r="F17" s="54"/>
      <c r="G17" s="55"/>
      <c r="H17" s="55"/>
      <c r="I17" s="55"/>
      <c r="J17" s="55"/>
      <c r="K17" s="55"/>
      <c r="L17" s="23">
        <v>665</v>
      </c>
      <c r="M17" s="23"/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665</v>
      </c>
      <c r="M18" s="23">
        <f>SUM(M16:M17)</f>
        <v>114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1"/>
      <c r="C27" s="22"/>
      <c r="D27" s="22"/>
      <c r="E27" s="21"/>
      <c r="F27" s="21"/>
      <c r="G27" s="22"/>
      <c r="H27" s="22"/>
      <c r="I27" s="22"/>
      <c r="J27" s="22"/>
      <c r="K27" s="24"/>
      <c r="L27" s="59"/>
      <c r="M27" s="9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tPYlcCJLVvwv3aXrEfonh/x1Ed8HbasGStQ3Gyv1mE5nxkmF6xgEWjODn58Ej4S2VxoOaCDSdRQeWg5NcF6eYg==" saltValue="ZxHtr4b+yJUN/i8iRGCRh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7:P30"/>
  <sheetViews>
    <sheetView showGridLines="0" zoomScale="75" zoomScaleNormal="75" workbookViewId="0">
      <selection activeCell="Q23" sqref="Q23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82</v>
      </c>
      <c r="E9" s="2"/>
      <c r="F9" s="3"/>
      <c r="G9" s="2"/>
      <c r="H9" s="10"/>
      <c r="I9" s="10"/>
      <c r="J9" s="10"/>
      <c r="K9" s="2"/>
      <c r="L9" s="2"/>
      <c r="M9" s="2"/>
    </row>
    <row r="10" spans="2:16" s="6" customFormat="1" ht="15.75" x14ac:dyDescent="0.25">
      <c r="B10" s="2" t="s">
        <v>3</v>
      </c>
      <c r="C10" s="2"/>
      <c r="D10" s="7" t="s">
        <v>83</v>
      </c>
      <c r="E10" s="7"/>
      <c r="F10" s="3"/>
      <c r="G10" s="2"/>
      <c r="H10" s="10"/>
      <c r="I10" s="10"/>
      <c r="J10" s="10"/>
      <c r="K10" s="2"/>
      <c r="L10" s="2"/>
      <c r="M10" s="2"/>
    </row>
    <row r="11" spans="2:16" s="6" customFormat="1" ht="15.75" x14ac:dyDescent="0.25">
      <c r="B11" s="2"/>
      <c r="C11" s="2"/>
      <c r="D11" s="2"/>
      <c r="E11" s="2"/>
      <c r="F11" s="2"/>
      <c r="G11" s="2"/>
      <c r="H11" s="10"/>
      <c r="I11" s="10"/>
      <c r="J11" s="10"/>
      <c r="K11" s="2"/>
      <c r="L11" s="2"/>
      <c r="M11" s="2"/>
    </row>
    <row r="12" spans="2:16" s="6" customFormat="1" ht="15.75" x14ac:dyDescent="0.25">
      <c r="B12" s="9" t="s">
        <v>5</v>
      </c>
      <c r="C12" s="10"/>
      <c r="D12" s="10"/>
      <c r="E12" s="10"/>
      <c r="F12" s="10"/>
      <c r="G12" s="2"/>
      <c r="H12" s="10"/>
      <c r="I12" s="10"/>
      <c r="J12" s="10"/>
      <c r="K12" s="2"/>
      <c r="L12" s="2"/>
      <c r="M12" s="2"/>
    </row>
    <row r="13" spans="2:16" s="6" customFormat="1" ht="19.149999999999999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29" t="s">
        <v>27</v>
      </c>
      <c r="C16" s="22"/>
      <c r="D16" s="22"/>
      <c r="E16" s="21" t="s">
        <v>21</v>
      </c>
      <c r="F16" s="46"/>
      <c r="G16" s="47"/>
      <c r="H16" s="47"/>
      <c r="I16" s="47"/>
      <c r="J16" s="47"/>
      <c r="K16" s="48"/>
      <c r="L16" s="48"/>
      <c r="M16" s="49">
        <v>249.33</v>
      </c>
      <c r="P16" s="15"/>
    </row>
    <row r="17" spans="2:16" ht="15.75" x14ac:dyDescent="0.25">
      <c r="B17" s="29" t="s">
        <v>30</v>
      </c>
      <c r="C17" s="22"/>
      <c r="D17" s="22"/>
      <c r="E17" s="21" t="s">
        <v>31</v>
      </c>
      <c r="F17" s="46"/>
      <c r="G17" s="47"/>
      <c r="H17" s="47"/>
      <c r="I17" s="47"/>
      <c r="J17" s="47"/>
      <c r="K17" s="48"/>
      <c r="L17" s="48">
        <v>190.35</v>
      </c>
      <c r="M17" s="49"/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190.35</v>
      </c>
      <c r="M18" s="23">
        <f>SUM(M16:M17)</f>
        <v>249.33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4"/>
      <c r="C27" s="45"/>
      <c r="D27" s="45"/>
      <c r="E27" s="46"/>
      <c r="F27" s="88"/>
      <c r="G27" s="47"/>
      <c r="H27" s="47"/>
      <c r="I27" s="47"/>
      <c r="J27" s="47"/>
      <c r="K27" s="48"/>
      <c r="L27" s="48"/>
      <c r="M27" s="49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D8zWWzWKYqf8+hXUTJkFtGGCcmBA0bIzg0fpd4ci67nxP1iyisVgWPGIbHqF2AN8dl79VsJ110us9qdIzxS9rQ==" saltValue="c+jbQ4I+gyUbht4UZAblE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E15D88A3-9C65-40A2-B042-5BC90610B3C3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7:P29"/>
  <sheetViews>
    <sheetView showGridLines="0" zoomScale="75" zoomScaleNormal="75" workbookViewId="0">
      <selection activeCell="E16" sqref="E16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51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30"/>
      <c r="E12" s="33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61" t="s">
        <v>20</v>
      </c>
      <c r="C16" s="22"/>
      <c r="D16" s="22"/>
      <c r="E16" s="21" t="s">
        <v>21</v>
      </c>
      <c r="F16" s="21"/>
      <c r="G16" s="22"/>
      <c r="H16" s="22"/>
      <c r="I16" s="22"/>
      <c r="J16" s="22"/>
      <c r="K16" s="22"/>
      <c r="L16" s="23"/>
      <c r="M16" s="23">
        <v>115.74</v>
      </c>
      <c r="P16" s="15">
        <v>39234</v>
      </c>
    </row>
    <row r="17" spans="2:13" ht="15.75" x14ac:dyDescent="0.25">
      <c r="B17" s="42"/>
      <c r="C17" s="18"/>
      <c r="D17" s="18"/>
      <c r="E17" s="18"/>
      <c r="F17" s="18" t="s">
        <v>22</v>
      </c>
      <c r="G17" s="22">
        <f t="shared" ref="G17:L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>SUM(M16:M16)</f>
        <v>115.74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3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QwibJdGJveil60k8369uaoT1RD2lQ6OmJ+8X9jJpRrlGHcFoNwYTFiHMNtcRdcMzkYBosCj+TH8wsHFlKUZQMA==" saltValue="QYdFUWWfWVe19dMFeCYlY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735CC172-B1F8-477F-A002-D4A8A1B72CF3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P30"/>
  <sheetViews>
    <sheetView showGridLines="0" zoomScale="75" zoomScaleNormal="75" workbookViewId="0">
      <selection activeCell="Q15" sqref="Q15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28.140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07" t="s">
        <v>0</v>
      </c>
      <c r="C7" s="107"/>
      <c r="D7" s="107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60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66" t="s">
        <v>27</v>
      </c>
      <c r="C16" s="63"/>
      <c r="D16" s="63"/>
      <c r="E16" s="71" t="s">
        <v>21</v>
      </c>
      <c r="F16" s="71"/>
      <c r="G16" s="63"/>
      <c r="H16" s="63"/>
      <c r="I16" s="63"/>
      <c r="J16" s="63"/>
      <c r="K16" s="63"/>
      <c r="L16" s="73"/>
      <c r="M16" s="64">
        <v>253.6</v>
      </c>
      <c r="P16" s="15">
        <v>39234</v>
      </c>
    </row>
    <row r="17" spans="1:16" ht="15.75" x14ac:dyDescent="0.25">
      <c r="A17" s="6"/>
      <c r="B17" s="29" t="s">
        <v>49</v>
      </c>
      <c r="C17" s="22"/>
      <c r="D17" s="22"/>
      <c r="E17" s="21" t="s">
        <v>31</v>
      </c>
      <c r="F17" s="21"/>
      <c r="G17" s="22"/>
      <c r="H17" s="22"/>
      <c r="I17" s="22"/>
      <c r="J17" s="22"/>
      <c r="K17" s="22"/>
      <c r="L17" s="23">
        <v>327.77</v>
      </c>
      <c r="M17" s="24"/>
      <c r="P17" s="15"/>
    </row>
    <row r="18" spans="1:16" ht="15.75" x14ac:dyDescent="0.25">
      <c r="A18" s="6"/>
      <c r="B18" s="42"/>
      <c r="C18" s="18"/>
      <c r="D18" s="18"/>
      <c r="E18" s="18"/>
      <c r="F18" s="18" t="s">
        <v>22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SUM(L16:L17)</f>
        <v>327.77</v>
      </c>
      <c r="M18" s="23">
        <f>SUM(M16:M17)</f>
        <v>253.6</v>
      </c>
    </row>
    <row r="19" spans="1:16" ht="15.75" x14ac:dyDescent="0.25">
      <c r="A19" s="6"/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50"/>
      <c r="M19" s="65"/>
    </row>
    <row r="20" spans="1:16" ht="15.75" x14ac:dyDescent="0.25">
      <c r="A20" s="6"/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75" x14ac:dyDescent="0.25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6"/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75" x14ac:dyDescent="0.25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6"/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5" x14ac:dyDescent="0.25">
      <c r="A26" s="6"/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15.75" x14ac:dyDescent="0.25">
      <c r="A27" s="6"/>
      <c r="B27" s="51"/>
      <c r="C27" s="45"/>
      <c r="D27" s="45"/>
      <c r="E27" s="46"/>
      <c r="F27" s="47"/>
      <c r="G27" s="47"/>
      <c r="H27" s="47"/>
      <c r="I27" s="47"/>
      <c r="J27" s="47"/>
      <c r="K27" s="48"/>
      <c r="L27" s="48"/>
      <c r="M27" s="48"/>
    </row>
    <row r="28" spans="1:16" ht="15.75" x14ac:dyDescent="0.25">
      <c r="A28" s="6"/>
      <c r="B28" s="42"/>
      <c r="C28" s="18"/>
      <c r="D28" s="18"/>
      <c r="E28" s="18"/>
      <c r="F28" s="18" t="s">
        <v>22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0</v>
      </c>
    </row>
    <row r="29" spans="1:16" ht="15.75" x14ac:dyDescent="0.25">
      <c r="A29" s="6"/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75" x14ac:dyDescent="0.25">
      <c r="A30" s="6"/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vSekIr3qTyi92f/c/2yPR+qEuEW7i8HQHCjGBG60l6CdgdgQFmwYyXdZ6rap5q8OD0bjwTqVBcidC84rXaFUFg==" saltValue="AZGcQJDNZ4DbYER0I2aCC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276C020F-B430-4668-BE23-5E6CE9FFF9DB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7:P29"/>
  <sheetViews>
    <sheetView showGridLines="0" zoomScale="75" zoomScaleNormal="75" workbookViewId="0">
      <selection activeCell="T19" sqref="T19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147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148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4" t="s">
        <v>27</v>
      </c>
      <c r="C16" s="45"/>
      <c r="D16" s="45"/>
      <c r="E16" s="46" t="s">
        <v>21</v>
      </c>
      <c r="F16" s="47"/>
      <c r="G16" s="47"/>
      <c r="H16" s="47"/>
      <c r="I16" s="47"/>
      <c r="J16" s="47"/>
      <c r="K16" s="48"/>
      <c r="L16" s="48"/>
      <c r="M16" s="48">
        <v>169.56</v>
      </c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169.56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50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SUM(G17*G18)</f>
        <v>0</v>
      </c>
      <c r="H19" s="23">
        <f t="shared" ref="H19:J19" si="0">SUM(H17*H18)</f>
        <v>0</v>
      </c>
      <c r="I19" s="23">
        <f t="shared" si="0"/>
        <v>0</v>
      </c>
      <c r="J19" s="23">
        <f t="shared" si="0"/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2"/>
      <c r="D21" s="77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3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NElJEp/GRC6uDxBIlYD5ktRmPP1IID98IFd/R7LRqI9sVHGHpp/Visk5S+EfAgV4UlFQ75ZR9IzZLDB7HiEu/w==" saltValue="8fIzp4UP6zI7qPLSyi6mc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4E0ACF2E-6C55-4AEC-A704-AF6A9895121B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7:P29"/>
  <sheetViews>
    <sheetView showGridLines="0" zoomScale="75" zoomScaleNormal="75" zoomScaleSheetLayoutView="75" workbookViewId="0">
      <selection activeCell="R21" sqref="R21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28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51" t="s">
        <v>20</v>
      </c>
      <c r="C16" s="45"/>
      <c r="D16" s="45"/>
      <c r="E16" s="46" t="s">
        <v>21</v>
      </c>
      <c r="F16" s="46"/>
      <c r="G16" s="47"/>
      <c r="H16" s="47"/>
      <c r="I16" s="47"/>
      <c r="J16" s="47"/>
      <c r="K16" s="48"/>
      <c r="L16" s="48"/>
      <c r="M16" s="48">
        <v>4.29</v>
      </c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SUM(L16)</f>
        <v>0</v>
      </c>
      <c r="M17" s="23">
        <f>SUM(M16:M16)</f>
        <v>4.29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2"/>
      <c r="D21" s="77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3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09AQ+F8hUWuYZcAzx7vF/ALb8BRoaksPE9d9GnosoKB3XZkcxi9PMnnSTWmaiHmf0mY4eNorwYzEVd0hBTqf9g==" saltValue="ijDBJFkIlTwosCiVm64n+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B61019BD-76E7-414B-A7F1-8213ABB40645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L17" formula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7:P29"/>
  <sheetViews>
    <sheetView showGridLines="0" zoomScale="75" zoomScaleNormal="75" workbookViewId="0">
      <selection activeCell="U22" sqref="U22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41</v>
      </c>
      <c r="E9" s="33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</v>
      </c>
      <c r="E10" s="33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51"/>
      <c r="C16" s="45"/>
      <c r="D16" s="45"/>
      <c r="E16" s="46"/>
      <c r="F16" s="47"/>
      <c r="G16" s="47"/>
      <c r="H16" s="47"/>
      <c r="I16" s="47"/>
      <c r="J16" s="47"/>
      <c r="K16" s="48"/>
      <c r="L16" s="48"/>
      <c r="M16" s="48"/>
      <c r="P16" s="15">
        <v>39234</v>
      </c>
    </row>
    <row r="17" spans="2:13" ht="15.75" x14ac:dyDescent="0.25">
      <c r="B17" s="42"/>
      <c r="C17" s="18"/>
      <c r="D17" s="18"/>
      <c r="E17" s="18"/>
      <c r="F17" s="18" t="s">
        <v>22</v>
      </c>
      <c r="G17" s="22">
        <f t="shared" ref="G17:M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0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52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4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RFNn1pSYsJrl38O8VNORRECoBWmkY7J4eAMN9/l+BOBdsHaaYtIdqqqQj7wNJuCqrjsInPMlw/QZ1a5RAt9Z7A==" saltValue="VbStQmKm++sJ8LxMY/ISw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92E4AA6E-F223-4F3B-9B52-0AE3A511B7FA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7:Q35"/>
  <sheetViews>
    <sheetView showGridLines="0" topLeftCell="A19" zoomScale="75" zoomScaleNormal="75" zoomScaleSheetLayoutView="75" zoomScalePageLayoutView="75" workbookViewId="0">
      <selection activeCell="F33" sqref="F33"/>
    </sheetView>
  </sheetViews>
  <sheetFormatPr defaultRowHeight="15" x14ac:dyDescent="0.25"/>
  <cols>
    <col min="2" max="2" width="16.710937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149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150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>
      <c r="D13" s="100"/>
      <c r="E13" s="100"/>
      <c r="F13" s="100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7" customHeight="1" x14ac:dyDescent="0.25">
      <c r="B16" s="61" t="s">
        <v>27</v>
      </c>
      <c r="C16" s="22"/>
      <c r="D16" s="22"/>
      <c r="E16" s="46" t="s">
        <v>21</v>
      </c>
      <c r="F16" s="46"/>
      <c r="G16" s="47"/>
      <c r="H16" s="47"/>
      <c r="I16" s="47"/>
      <c r="J16" s="47"/>
      <c r="K16" s="48"/>
      <c r="L16" s="49"/>
      <c r="M16" s="49">
        <v>213</v>
      </c>
      <c r="P16" s="15"/>
    </row>
    <row r="17" spans="2:16" ht="15.75" x14ac:dyDescent="0.25">
      <c r="B17" s="42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v>0</v>
      </c>
      <c r="M17" s="23">
        <f>SUM(M16:M16)</f>
        <v>213</v>
      </c>
      <c r="P17" s="15"/>
    </row>
    <row r="18" spans="2:16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  <c r="P18" s="15"/>
    </row>
    <row r="19" spans="2:16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  <c r="P19" s="15"/>
    </row>
    <row r="20" spans="2:16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6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6" ht="90.75" x14ac:dyDescent="0.25">
      <c r="B26" s="101" t="s">
        <v>166</v>
      </c>
      <c r="C26" s="45"/>
      <c r="D26" s="45"/>
      <c r="E26" s="46" t="s">
        <v>167</v>
      </c>
      <c r="F26" s="46" t="s">
        <v>168</v>
      </c>
      <c r="G26" s="47"/>
      <c r="H26" s="47"/>
      <c r="I26" s="47"/>
      <c r="J26" s="47"/>
      <c r="K26" s="49" t="s">
        <v>169</v>
      </c>
      <c r="L26" s="49" t="s">
        <v>170</v>
      </c>
      <c r="M26" s="49"/>
    </row>
    <row r="27" spans="2:16" ht="45.75" x14ac:dyDescent="0.25">
      <c r="B27" s="101" t="s">
        <v>151</v>
      </c>
      <c r="C27" s="45"/>
      <c r="D27" s="45"/>
      <c r="E27" s="46" t="s">
        <v>152</v>
      </c>
      <c r="F27" s="46" t="s">
        <v>153</v>
      </c>
      <c r="G27" s="47"/>
      <c r="H27" s="47"/>
      <c r="I27" s="47"/>
      <c r="J27" s="47"/>
      <c r="K27" s="48"/>
      <c r="L27" s="49" t="s">
        <v>154</v>
      </c>
      <c r="M27" s="49"/>
    </row>
    <row r="28" spans="2:16" ht="45.75" x14ac:dyDescent="0.25">
      <c r="B28" s="101" t="s">
        <v>155</v>
      </c>
      <c r="C28" s="45"/>
      <c r="D28" s="45"/>
      <c r="E28" s="46" t="s">
        <v>156</v>
      </c>
      <c r="F28" s="46" t="s">
        <v>157</v>
      </c>
      <c r="G28" s="47"/>
      <c r="H28" s="47"/>
      <c r="I28" s="47"/>
      <c r="J28" s="47"/>
      <c r="K28" s="48"/>
      <c r="L28" s="49">
        <v>141.06</v>
      </c>
      <c r="M28" s="49"/>
    </row>
    <row r="29" spans="2:16" ht="30.75" x14ac:dyDescent="0.25">
      <c r="B29" s="101" t="s">
        <v>179</v>
      </c>
      <c r="C29" s="45"/>
      <c r="D29" s="45"/>
      <c r="E29" s="46" t="s">
        <v>171</v>
      </c>
      <c r="F29" s="46" t="s">
        <v>172</v>
      </c>
      <c r="G29" s="47"/>
      <c r="H29" s="47"/>
      <c r="I29" s="47"/>
      <c r="J29" s="47"/>
      <c r="K29" s="48"/>
      <c r="L29" s="49">
        <v>2402.08</v>
      </c>
      <c r="M29" s="49"/>
    </row>
    <row r="30" spans="2:16" ht="45.75" x14ac:dyDescent="0.25">
      <c r="B30" s="102" t="s">
        <v>158</v>
      </c>
      <c r="C30" s="22"/>
      <c r="D30" s="22"/>
      <c r="E30" s="46" t="s">
        <v>159</v>
      </c>
      <c r="F30" s="46" t="s">
        <v>160</v>
      </c>
      <c r="G30" s="47"/>
      <c r="H30" s="47"/>
      <c r="I30" s="47"/>
      <c r="J30" s="47"/>
      <c r="K30" s="48">
        <v>118</v>
      </c>
      <c r="L30" s="49" t="s">
        <v>161</v>
      </c>
      <c r="M30" s="49"/>
    </row>
    <row r="31" spans="2:16" ht="45.75" x14ac:dyDescent="0.25">
      <c r="B31" s="102" t="s">
        <v>162</v>
      </c>
      <c r="C31" s="22"/>
      <c r="D31" s="22"/>
      <c r="E31" s="46" t="s">
        <v>163</v>
      </c>
      <c r="F31" s="46" t="s">
        <v>164</v>
      </c>
      <c r="G31" s="47"/>
      <c r="H31" s="47"/>
      <c r="I31" s="47"/>
      <c r="J31" s="47"/>
      <c r="K31" s="48">
        <v>90.25</v>
      </c>
      <c r="L31" s="49" t="s">
        <v>165</v>
      </c>
      <c r="M31" s="49"/>
      <c r="P31" s="15"/>
    </row>
    <row r="32" spans="2:16" ht="75.75" x14ac:dyDescent="0.25">
      <c r="B32" s="103" t="s">
        <v>173</v>
      </c>
      <c r="C32" s="45"/>
      <c r="D32" s="45"/>
      <c r="E32" s="46" t="s">
        <v>174</v>
      </c>
      <c r="F32" s="46" t="s">
        <v>175</v>
      </c>
      <c r="G32" s="47"/>
      <c r="H32" s="47"/>
      <c r="I32" s="47"/>
      <c r="J32" s="47"/>
      <c r="K32" s="49">
        <v>178</v>
      </c>
      <c r="L32" s="49" t="s">
        <v>176</v>
      </c>
      <c r="M32" s="49"/>
    </row>
    <row r="33" spans="2:17" ht="21" customHeight="1" x14ac:dyDescent="0.25">
      <c r="B33" s="42"/>
      <c r="C33" s="18"/>
      <c r="D33" s="18"/>
      <c r="E33" s="18"/>
      <c r="F33" s="18" t="s">
        <v>22</v>
      </c>
      <c r="G33" s="22">
        <f>SUM(G32:G32)</f>
        <v>0</v>
      </c>
      <c r="H33" s="22">
        <f>SUM(H32:H32)</f>
        <v>0</v>
      </c>
      <c r="I33" s="22">
        <f>SUM(I32:I32)</f>
        <v>0</v>
      </c>
      <c r="J33" s="22">
        <f>SUM(J32:J32)</f>
        <v>0</v>
      </c>
      <c r="K33" s="23">
        <f>SUM(349.45+3.8+118+90.25+178)</f>
        <v>739.5</v>
      </c>
      <c r="L33" s="23">
        <f>SUM(463.68+15.4+7.71+7.97+51+50+206.62+141.06+2402.08+78.95+133.6+122.98+61.95+29.75+28.2)</f>
        <v>3800.9499999999994</v>
      </c>
      <c r="M33" s="23"/>
    </row>
    <row r="34" spans="2:17" ht="15.75" x14ac:dyDescent="0.25">
      <c r="B34" s="42"/>
      <c r="C34" s="18"/>
      <c r="D34" s="18"/>
      <c r="E34" s="18"/>
      <c r="F34" s="18" t="s">
        <v>23</v>
      </c>
      <c r="G34" s="23">
        <v>0.45</v>
      </c>
      <c r="H34" s="23">
        <v>0.24</v>
      </c>
      <c r="I34" s="23">
        <v>0.2</v>
      </c>
      <c r="J34" s="23">
        <v>0.05</v>
      </c>
      <c r="K34" s="26"/>
      <c r="L34" s="50"/>
      <c r="M34" s="26"/>
    </row>
    <row r="35" spans="2:17" ht="15.75" x14ac:dyDescent="0.25">
      <c r="B35" s="42"/>
      <c r="C35" s="18"/>
      <c r="D35" s="18"/>
      <c r="E35" s="18"/>
      <c r="F35" s="18" t="s">
        <v>24</v>
      </c>
      <c r="G35" s="23">
        <f>G33*G34</f>
        <v>0</v>
      </c>
      <c r="H35" s="23">
        <f>H33*H34</f>
        <v>0</v>
      </c>
      <c r="I35" s="23">
        <f>I33*I34</f>
        <v>0</v>
      </c>
      <c r="J35" s="23">
        <f>J33*J34</f>
        <v>0</v>
      </c>
      <c r="K35" s="26"/>
      <c r="L35" s="26"/>
      <c r="M35" s="26"/>
      <c r="Q35" t="s">
        <v>42</v>
      </c>
    </row>
  </sheetData>
  <sheetProtection algorithmName="SHA-512" hashValue="hT3mc98Q5/V2TiZZauYQrHfwPydPBaXQF8Hek3kr9QOQah/veLTxaWO4TYZr8VkL0JUJ/VpZOZ6Fua0epUzxHA==" saltValue="rhKkbp8vvxyG4dJcmXvJc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:K32 K16" xr:uid="{A67D8BD9-4275-456A-9886-0405ABAEDCA9}"/>
  </dataValidations>
  <pageMargins left="0.7" right="0.7" top="0.75" bottom="0.75" header="0.3" footer="0.3"/>
  <pageSetup paperSize="9" scale="64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7:P29"/>
  <sheetViews>
    <sheetView showGridLines="0" zoomScale="75" zoomScaleNormal="75" workbookViewId="0">
      <selection activeCell="R19" sqref="R19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100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97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0" t="s">
        <v>27</v>
      </c>
      <c r="C16" s="41"/>
      <c r="D16" s="41"/>
      <c r="E16" s="21" t="s">
        <v>21</v>
      </c>
      <c r="F16" s="54"/>
      <c r="G16" s="55"/>
      <c r="H16" s="55"/>
      <c r="I16" s="55"/>
      <c r="J16" s="55"/>
      <c r="K16" s="55"/>
      <c r="L16" s="72"/>
      <c r="M16" s="23">
        <v>95.52</v>
      </c>
      <c r="P16" s="15"/>
    </row>
    <row r="17" spans="2:13" ht="15.75" x14ac:dyDescent="0.25">
      <c r="B17" s="42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95.52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1"/>
      <c r="C26" s="22"/>
      <c r="D26" s="22"/>
      <c r="E26" s="21"/>
      <c r="F26" s="21"/>
      <c r="G26" s="22"/>
      <c r="H26" s="22"/>
      <c r="I26" s="22"/>
      <c r="J26" s="22"/>
      <c r="K26" s="24"/>
      <c r="L26" s="59"/>
      <c r="M26" s="92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NfM7+6bq2qpXFYJwgUOghXKKwcA1IHUdeJnZr1wNfL01ayXo96a5bGBta2LGqPSc0GUei/c9p1d0CwDxZSLjpA==" saltValue="s9KLgEgv8r/6r1MLaEKRw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5:P30"/>
  <sheetViews>
    <sheetView showGridLines="0" zoomScale="75" zoomScaleNormal="75" zoomScaleSheetLayoutView="75" workbookViewId="0">
      <selection activeCell="S23" sqref="S23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23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5" spans="2:16" x14ac:dyDescent="0.25">
      <c r="J5" t="s">
        <v>42</v>
      </c>
    </row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43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53">
        <v>43770</v>
      </c>
      <c r="C16" s="45"/>
      <c r="D16" s="45"/>
      <c r="E16" s="21" t="s">
        <v>19</v>
      </c>
      <c r="F16" s="54"/>
      <c r="G16" s="55"/>
      <c r="H16" s="55"/>
      <c r="I16" s="55"/>
      <c r="J16" s="55"/>
      <c r="K16" s="55"/>
      <c r="L16" s="23">
        <v>665</v>
      </c>
      <c r="M16" s="22"/>
      <c r="P16" s="15"/>
    </row>
    <row r="17" spans="2:16" ht="15.75" x14ac:dyDescent="0.25">
      <c r="B17" s="53" t="s">
        <v>44</v>
      </c>
      <c r="C17" s="45"/>
      <c r="D17" s="45"/>
      <c r="E17" s="54" t="s">
        <v>21</v>
      </c>
      <c r="F17" s="54"/>
      <c r="G17" s="55"/>
      <c r="H17" s="55"/>
      <c r="I17" s="55"/>
      <c r="J17" s="55"/>
      <c r="K17" s="55"/>
      <c r="L17" s="23"/>
      <c r="M17" s="23">
        <v>114.18</v>
      </c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665</v>
      </c>
      <c r="M18" s="23">
        <f>SUM(M16:M17)</f>
        <v>114.18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50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56"/>
      <c r="C27" s="22"/>
      <c r="D27" s="22"/>
      <c r="E27" s="57"/>
      <c r="F27" s="21"/>
      <c r="G27" s="22"/>
      <c r="H27" s="22"/>
      <c r="I27" s="22"/>
      <c r="J27" s="22"/>
      <c r="K27" s="58"/>
      <c r="L27" s="59"/>
      <c r="M27" s="2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hAe5TKwFFnx8YKaUzsxwT6R+UCJZrbgFWs9ku5D3tjtVVybMpodmKXNMWrew6n0dd5vNGHQUsFgMD3Qk53/dGg==" saltValue="wpYjGRuVfd+xFeVk/R4+/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BA434C9-20A7-4C1A-8376-F37779D0CE8B}"/>
  </dataValidations>
  <pageMargins left="0.7" right="0.7" top="0.75" bottom="0.75" header="0.3" footer="0.3"/>
  <pageSetup paperSize="9" scale="66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7:Q30"/>
  <sheetViews>
    <sheetView showGridLines="0" zoomScale="75" zoomScaleNormal="75" workbookViewId="0">
      <selection activeCell="Q20" sqref="Q20"/>
    </sheetView>
  </sheetViews>
  <sheetFormatPr defaultRowHeight="15" x14ac:dyDescent="0.25"/>
  <cols>
    <col min="1" max="1" width="9.7109375" customWidth="1"/>
    <col min="2" max="2" width="16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45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43586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19" t="s">
        <v>20</v>
      </c>
      <c r="C17" s="20"/>
      <c r="D17" s="20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90.13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665</v>
      </c>
      <c r="M18" s="23">
        <f>SUM(M16:M17)</f>
        <v>90.13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H+WY+3Ikeh9By2ipY+KEOZCZEILdl/CgdsAuVwnFJq+kRxRDGdGpxohbT0Ootxwumhbr7r3mQZ3RJ20nTK1HgA==" saltValue="vgTZ/qIcb7KJ4sJS1iEDK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P29"/>
  <sheetViews>
    <sheetView showGridLines="0" zoomScale="75" zoomScaleNormal="75" workbookViewId="0">
      <selection activeCell="R12" sqref="R12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107" t="s">
        <v>0</v>
      </c>
      <c r="C7" s="107"/>
      <c r="D7" s="107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61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74" t="s">
        <v>27</v>
      </c>
      <c r="C16" s="22"/>
      <c r="D16" s="22"/>
      <c r="E16" s="21" t="s">
        <v>21</v>
      </c>
      <c r="F16" s="20"/>
      <c r="G16" s="63"/>
      <c r="H16" s="63"/>
      <c r="I16" s="63"/>
      <c r="J16" s="63"/>
      <c r="K16" s="63"/>
      <c r="L16" s="63"/>
      <c r="M16" s="64">
        <v>132.5</v>
      </c>
      <c r="P16" s="15">
        <v>39234</v>
      </c>
    </row>
    <row r="17" spans="1:13" ht="15.75" x14ac:dyDescent="0.25">
      <c r="A17" s="6"/>
      <c r="B17" s="42"/>
      <c r="C17" s="18"/>
      <c r="D17" s="18"/>
      <c r="E17" s="18"/>
      <c r="F17" s="18" t="s">
        <v>22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132.5</v>
      </c>
    </row>
    <row r="18" spans="1:13" ht="15.75" x14ac:dyDescent="0.25">
      <c r="A18" s="6"/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5"/>
    </row>
    <row r="19" spans="1:13" ht="15.75" x14ac:dyDescent="0.25">
      <c r="A19" s="6"/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6"/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6"/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5" x14ac:dyDescent="0.25">
      <c r="A25" s="6"/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6"/>
      <c r="B26" s="51"/>
      <c r="C26" s="45"/>
      <c r="D26" s="45"/>
      <c r="E26" s="46"/>
      <c r="F26" s="47"/>
      <c r="G26" s="47"/>
      <c r="H26" s="47"/>
      <c r="I26" s="47"/>
      <c r="J26" s="47"/>
      <c r="K26" s="48"/>
      <c r="L26" s="48"/>
      <c r="M26" s="48"/>
    </row>
    <row r="27" spans="1:13" ht="15.75" x14ac:dyDescent="0.25">
      <c r="A27" s="6"/>
      <c r="B27" s="42"/>
      <c r="C27" s="18"/>
      <c r="D27" s="18"/>
      <c r="E27" s="18"/>
      <c r="F27" s="18" t="s">
        <v>22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6"/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6"/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ZAWmukow6DH+2HAzijwSSy/xrIETwsv5NfL6OUoXPGVL5Fo3XK9DetRVtM0jUBOsJYIwMvZQWqYx+xiRGn693g==" saltValue="H6W3C7/eESq/z4b2OXVnz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4B9789F2-E61B-4E8D-9DD1-4EC543CFB805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7:P30"/>
  <sheetViews>
    <sheetView showGridLines="0" zoomScale="75" zoomScaleNormal="75" workbookViewId="0">
      <selection activeCell="R21" sqref="R21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84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85</v>
      </c>
      <c r="E10" s="8"/>
      <c r="F10" s="8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>
        <v>43605</v>
      </c>
      <c r="C16" s="20"/>
      <c r="D16" s="20"/>
      <c r="E16" s="21" t="s">
        <v>19</v>
      </c>
      <c r="F16" s="47"/>
      <c r="G16" s="47"/>
      <c r="H16" s="47"/>
      <c r="I16" s="47"/>
      <c r="J16" s="47"/>
      <c r="K16" s="48"/>
      <c r="L16" s="48">
        <v>665</v>
      </c>
      <c r="M16" s="48"/>
      <c r="P16" s="15"/>
    </row>
    <row r="17" spans="2:16" ht="15.75" x14ac:dyDescent="0.25">
      <c r="B17" s="61" t="s">
        <v>27</v>
      </c>
      <c r="C17" s="22"/>
      <c r="D17" s="22"/>
      <c r="E17" s="21" t="s">
        <v>21</v>
      </c>
      <c r="F17" s="47"/>
      <c r="G17" s="47"/>
      <c r="H17" s="47"/>
      <c r="I17" s="47"/>
      <c r="J17" s="47"/>
      <c r="K17" s="48"/>
      <c r="L17" s="48"/>
      <c r="M17" s="48">
        <v>114</v>
      </c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f t="shared" ref="G18:K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>SUM(L16:L17)</f>
        <v>665</v>
      </c>
      <c r="M18" s="23">
        <f>SUM(M16:M17)</f>
        <v>114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51"/>
      <c r="C27" s="45"/>
      <c r="D27" s="45"/>
      <c r="E27" s="46"/>
      <c r="F27" s="47"/>
      <c r="G27" s="47"/>
      <c r="H27" s="47"/>
      <c r="I27" s="47"/>
      <c r="J27" s="47"/>
      <c r="K27" s="48"/>
      <c r="L27" s="48"/>
      <c r="M27" s="48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TYz5oNR2RqWEWADfFBrQsHhJRJZYgCDTtIv6lFnaKDiR3rFrIx+Ik8IOnehHYpSdS2opJ8Bw7bMMuVYrZB1wFA==" saltValue="8Uly6tYZZO0C3UcVDNt8E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064DA504-355B-4712-9A4D-ACE9A68185DE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P30"/>
  <sheetViews>
    <sheetView showGridLines="0" zoomScale="75" zoomScaleNormal="75" workbookViewId="0">
      <selection activeCell="E17" sqref="E17"/>
    </sheetView>
  </sheetViews>
  <sheetFormatPr defaultRowHeight="15" x14ac:dyDescent="0.25"/>
  <cols>
    <col min="1" max="1" width="9.7109375" customWidth="1"/>
    <col min="2" max="2" width="17" customWidth="1"/>
    <col min="3" max="3" width="12.7109375" customWidth="1"/>
    <col min="4" max="4" width="10.7109375" customWidth="1"/>
    <col min="5" max="5" width="25.7109375" bestFit="1" customWidth="1"/>
    <col min="6" max="6" width="30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63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4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7"/>
    </row>
    <row r="14" spans="2:16" ht="45" x14ac:dyDescent="0.25">
      <c r="B14" s="111" t="s">
        <v>6</v>
      </c>
      <c r="C14" s="112"/>
      <c r="D14" s="113"/>
      <c r="E14" s="79" t="s">
        <v>7</v>
      </c>
      <c r="F14" s="79" t="s">
        <v>8</v>
      </c>
      <c r="G14" s="79" t="s">
        <v>9</v>
      </c>
      <c r="H14" s="79" t="s">
        <v>10</v>
      </c>
      <c r="I14" s="79" t="s">
        <v>11</v>
      </c>
      <c r="J14" s="79" t="s">
        <v>12</v>
      </c>
      <c r="K14" s="79" t="s">
        <v>13</v>
      </c>
      <c r="L14" s="79" t="s">
        <v>14</v>
      </c>
      <c r="M14" s="79" t="s">
        <v>15</v>
      </c>
      <c r="N14" s="14"/>
      <c r="P14" s="15">
        <v>39173</v>
      </c>
    </row>
    <row r="15" spans="2:16" ht="30" x14ac:dyDescent="0.25">
      <c r="B15" s="80" t="s">
        <v>16</v>
      </c>
      <c r="C15" s="81" t="s">
        <v>17</v>
      </c>
      <c r="D15" s="81" t="s">
        <v>18</v>
      </c>
      <c r="E15" s="82"/>
      <c r="F15" s="82"/>
      <c r="G15" s="82"/>
      <c r="H15" s="82"/>
      <c r="I15" s="82"/>
      <c r="J15" s="82"/>
      <c r="K15" s="82"/>
      <c r="L15" s="82"/>
      <c r="M15" s="82"/>
      <c r="P15" s="15">
        <v>39203</v>
      </c>
    </row>
    <row r="16" spans="2:16" ht="15.75" x14ac:dyDescent="0.25">
      <c r="B16" s="29" t="s">
        <v>20</v>
      </c>
      <c r="C16" s="22"/>
      <c r="D16" s="22"/>
      <c r="E16" s="21" t="s">
        <v>21</v>
      </c>
      <c r="F16" s="22"/>
      <c r="G16" s="22"/>
      <c r="H16" s="22"/>
      <c r="I16" s="22"/>
      <c r="J16" s="22"/>
      <c r="K16" s="22"/>
      <c r="L16" s="23"/>
      <c r="M16" s="23">
        <v>90.08</v>
      </c>
      <c r="P16" s="15">
        <v>39234</v>
      </c>
    </row>
    <row r="17" spans="2:16" ht="15.75" x14ac:dyDescent="0.25">
      <c r="B17" s="29" t="s">
        <v>30</v>
      </c>
      <c r="C17" s="22"/>
      <c r="D17" s="22"/>
      <c r="E17" s="21" t="s">
        <v>31</v>
      </c>
      <c r="F17" s="22"/>
      <c r="G17" s="22"/>
      <c r="H17" s="22"/>
      <c r="I17" s="22"/>
      <c r="J17" s="22"/>
      <c r="K17" s="22"/>
      <c r="L17" s="23">
        <v>6.9</v>
      </c>
      <c r="M17" s="22"/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SUM(L16:L17)</f>
        <v>6.9</v>
      </c>
      <c r="M18" s="23">
        <f>SUM(M16:M16)</f>
        <v>90.08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8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v>0</v>
      </c>
      <c r="I28" s="22">
        <v>0</v>
      </c>
      <c r="J28" s="22">
        <v>0</v>
      </c>
      <c r="K28" s="23">
        <f>SUM(K27:K27)</f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Zf83j4N1KG3XJMp1giEcFqtPvbaWGu0aChIqI0D/HAbU4lnSKPASeIJxkn5L1OoWPZBNitEVzBpHcRzWUX9buQ==" saltValue="e1bQdPSjYkSEPsnGn6SJo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7:Q30"/>
  <sheetViews>
    <sheetView showGridLines="0" zoomScale="75" zoomScaleNormal="75" workbookViewId="0">
      <selection activeCell="S20" sqref="S20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46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43596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19" t="s">
        <v>27</v>
      </c>
      <c r="C17" s="20"/>
      <c r="D17" s="20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114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SUM(L16:L17)</f>
        <v>665</v>
      </c>
      <c r="M18" s="23">
        <f>SUM(M16:M17)</f>
        <v>114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JOz5Qbywjxp7lCO1RcnVNpqNmG5zPmWIWc02YBkKekTfxymoD5Wxn0zgZQUL1HdDuOuU11JjXu5rcMj8IgCf8Q==" saltValue="DfXazCKJ+4oCkTrn9OddB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7:P30"/>
  <sheetViews>
    <sheetView showGridLines="0" zoomScale="75" zoomScaleNormal="75" workbookViewId="0">
      <selection activeCell="R17" sqref="R17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1.85546875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47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48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30"/>
      <c r="E12" s="33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60" t="s">
        <v>27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120.4</v>
      </c>
    </row>
    <row r="17" spans="2:15" ht="30.75" x14ac:dyDescent="0.25">
      <c r="B17" s="44" t="s">
        <v>49</v>
      </c>
      <c r="C17" s="22"/>
      <c r="D17" s="22"/>
      <c r="E17" s="21" t="s">
        <v>31</v>
      </c>
      <c r="F17" s="22"/>
      <c r="G17" s="22"/>
      <c r="H17" s="22"/>
      <c r="I17" s="22"/>
      <c r="J17" s="22"/>
      <c r="K17" s="22"/>
      <c r="L17" s="23">
        <v>8.06</v>
      </c>
      <c r="M17" s="24"/>
    </row>
    <row r="18" spans="2:15" ht="15.75" x14ac:dyDescent="0.25">
      <c r="B18" s="42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v>0</v>
      </c>
      <c r="J18" s="22">
        <f>SUM(J16:J16)</f>
        <v>0</v>
      </c>
      <c r="K18" s="23">
        <v>0</v>
      </c>
      <c r="L18" s="23">
        <f>SUM(L16:L17)</f>
        <v>8.06</v>
      </c>
      <c r="M18" s="23">
        <f>SUM(M16:M17)</f>
        <v>120.4</v>
      </c>
    </row>
    <row r="19" spans="2:15" ht="30.75" x14ac:dyDescent="0.25">
      <c r="B19" s="42"/>
      <c r="C19" s="18"/>
      <c r="D19" s="18"/>
      <c r="E19" s="18"/>
      <c r="F19" s="18" t="s">
        <v>23</v>
      </c>
      <c r="G19" s="59" t="s">
        <v>50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5" ht="15.75" x14ac:dyDescent="0.25">
      <c r="B20" s="42"/>
      <c r="C20" s="18"/>
      <c r="D20" s="18"/>
      <c r="E20" s="18"/>
      <c r="F20" s="18" t="s">
        <v>24</v>
      </c>
      <c r="G20" s="23">
        <f>SUM(G18*0.45)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  <c r="O20" t="s">
        <v>42</v>
      </c>
    </row>
    <row r="21" spans="2:15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5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5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5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5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5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5" ht="15.75" x14ac:dyDescent="0.25">
      <c r="B27" s="52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4"/>
    </row>
    <row r="28" spans="2:15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5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5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5Ye/viPvHGenkqHcRBV8LVmP8rpB28zXE/lte0L/S/opwZbxnv+jiMxHSCZYjlHtfFtftTcQrcfrGdEZyJ69fw==" saltValue="oQqsEBRd0EP04dTBTkq8c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6426CF3B-B8D4-4BCC-BAAD-11DE51C06CC7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7:P34"/>
  <sheetViews>
    <sheetView showGridLines="0" topLeftCell="A7" zoomScale="75" zoomScaleNormal="75" workbookViewId="0">
      <selection activeCell="Y15" sqref="Y15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86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87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27" t="s">
        <v>5</v>
      </c>
      <c r="C12" s="10"/>
      <c r="D12" s="10"/>
    </row>
    <row r="13" spans="2:16" s="6" customFormat="1" ht="20.25" x14ac:dyDescent="0.3">
      <c r="B13" s="89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45.75" x14ac:dyDescent="0.25">
      <c r="B16" s="40">
        <v>43639</v>
      </c>
      <c r="C16" s="41"/>
      <c r="D16" s="41"/>
      <c r="E16" s="54" t="s">
        <v>88</v>
      </c>
      <c r="F16" s="55" t="s">
        <v>89</v>
      </c>
      <c r="G16" s="55"/>
      <c r="H16" s="55"/>
      <c r="I16" s="55"/>
      <c r="J16" s="55"/>
      <c r="K16" s="55"/>
      <c r="L16" s="24">
        <v>3.4</v>
      </c>
      <c r="M16" s="22"/>
      <c r="P16" s="15"/>
    </row>
    <row r="17" spans="2:16" ht="30.75" x14ac:dyDescent="0.25">
      <c r="B17" s="19">
        <v>43640</v>
      </c>
      <c r="C17" s="20"/>
      <c r="D17" s="20"/>
      <c r="E17" s="21" t="s">
        <v>90</v>
      </c>
      <c r="F17" s="21" t="s">
        <v>91</v>
      </c>
      <c r="G17" s="22"/>
      <c r="H17" s="22"/>
      <c r="I17" s="22"/>
      <c r="J17" s="22"/>
      <c r="K17" s="55"/>
      <c r="L17" s="59" t="s">
        <v>92</v>
      </c>
      <c r="M17" s="64"/>
      <c r="P17" s="15">
        <v>39234</v>
      </c>
    </row>
    <row r="18" spans="2:16" ht="30.75" x14ac:dyDescent="0.25">
      <c r="B18" s="61">
        <v>43655</v>
      </c>
      <c r="C18" s="22"/>
      <c r="D18" s="22"/>
      <c r="E18" s="21" t="s">
        <v>93</v>
      </c>
      <c r="F18" s="22" t="s">
        <v>94</v>
      </c>
      <c r="G18" s="22"/>
      <c r="H18" s="22"/>
      <c r="I18" s="22"/>
      <c r="J18" s="22"/>
      <c r="K18" s="55"/>
      <c r="L18" s="23">
        <v>4.8499999999999996</v>
      </c>
      <c r="M18" s="24"/>
      <c r="P18" s="15"/>
    </row>
    <row r="19" spans="2:16" ht="30.75" x14ac:dyDescent="0.25">
      <c r="B19" s="61">
        <v>43617</v>
      </c>
      <c r="C19" s="22"/>
      <c r="D19" s="22"/>
      <c r="E19" s="21" t="s">
        <v>19</v>
      </c>
      <c r="F19" s="22"/>
      <c r="G19" s="22"/>
      <c r="H19" s="22"/>
      <c r="I19" s="22"/>
      <c r="J19" s="22"/>
      <c r="K19" s="55"/>
      <c r="L19" s="23">
        <v>385.7</v>
      </c>
      <c r="M19" s="24"/>
      <c r="P19" s="15"/>
    </row>
    <row r="20" spans="2:16" ht="15.75" x14ac:dyDescent="0.25">
      <c r="B20" s="61" t="s">
        <v>27</v>
      </c>
      <c r="C20" s="22"/>
      <c r="D20" s="22"/>
      <c r="E20" s="21" t="s">
        <v>21</v>
      </c>
      <c r="F20" s="22"/>
      <c r="G20" s="22"/>
      <c r="H20" s="22"/>
      <c r="I20" s="22"/>
      <c r="J20" s="22"/>
      <c r="K20" s="55"/>
      <c r="L20" s="23"/>
      <c r="M20" s="24">
        <v>90</v>
      </c>
      <c r="P20" s="15"/>
    </row>
    <row r="21" spans="2:16" ht="15.75" x14ac:dyDescent="0.25">
      <c r="B21" s="61" t="s">
        <v>30</v>
      </c>
      <c r="C21" s="22"/>
      <c r="D21" s="22"/>
      <c r="E21" s="21" t="s">
        <v>31</v>
      </c>
      <c r="F21" s="22"/>
      <c r="G21" s="22"/>
      <c r="H21" s="22"/>
      <c r="I21" s="22"/>
      <c r="J21" s="22"/>
      <c r="K21" s="55"/>
      <c r="L21" s="23">
        <v>32.01</v>
      </c>
      <c r="M21" s="24"/>
      <c r="P21" s="15"/>
    </row>
    <row r="22" spans="2:16" ht="15.75" x14ac:dyDescent="0.25">
      <c r="B22" s="42"/>
      <c r="C22" s="18"/>
      <c r="D22" s="18"/>
      <c r="E22" s="18"/>
      <c r="F22" s="18" t="s">
        <v>22</v>
      </c>
      <c r="G22" s="22"/>
      <c r="H22" s="22">
        <f>SUM(H17:H17)</f>
        <v>0</v>
      </c>
      <c r="I22" s="22">
        <f>SUM(I17:I17)</f>
        <v>0</v>
      </c>
      <c r="J22" s="22">
        <f>SUM(J17:J17)</f>
        <v>0</v>
      </c>
      <c r="K22" s="72">
        <v>0</v>
      </c>
      <c r="L22" s="72">
        <f>(3.4+1.7+16.35+4.85+385.7+32.01)</f>
        <v>444.01</v>
      </c>
      <c r="M22" s="72">
        <f>SUM(M16:M20)</f>
        <v>90</v>
      </c>
    </row>
    <row r="23" spans="2:16" ht="15.75" x14ac:dyDescent="0.25">
      <c r="B23" s="42"/>
      <c r="C23" s="18"/>
      <c r="D23" s="18"/>
      <c r="E23" s="18"/>
      <c r="F23" s="18" t="s">
        <v>23</v>
      </c>
      <c r="G23" s="23">
        <v>0.45</v>
      </c>
      <c r="H23" s="23">
        <v>0.24</v>
      </c>
      <c r="I23" s="23">
        <v>0.2</v>
      </c>
      <c r="J23" s="23">
        <v>0.05</v>
      </c>
      <c r="K23" s="26"/>
      <c r="L23" s="26"/>
      <c r="M23" s="26"/>
    </row>
    <row r="24" spans="2:16" ht="15.75" x14ac:dyDescent="0.25">
      <c r="B24" s="42"/>
      <c r="C24" s="18"/>
      <c r="D24" s="18"/>
      <c r="E24" s="18"/>
      <c r="F24" s="18" t="s">
        <v>24</v>
      </c>
      <c r="G24" s="23">
        <f>G22*G23</f>
        <v>0</v>
      </c>
      <c r="H24" s="23">
        <f>H22*H23</f>
        <v>0</v>
      </c>
      <c r="I24" s="23">
        <f>I22*I23</f>
        <v>0</v>
      </c>
      <c r="J24" s="23">
        <f>J22*J23</f>
        <v>0</v>
      </c>
      <c r="K24" s="26"/>
      <c r="L24" s="26"/>
      <c r="M24" s="26"/>
    </row>
    <row r="25" spans="2:16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15.75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2:16" ht="15.75" x14ac:dyDescent="0.25">
      <c r="B27" s="27" t="s">
        <v>25</v>
      </c>
      <c r="C27" s="27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2:16" ht="15.75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2:16" ht="47.25" x14ac:dyDescent="0.25">
      <c r="B29" s="108" t="s">
        <v>6</v>
      </c>
      <c r="C29" s="109"/>
      <c r="D29" s="110"/>
      <c r="E29" s="13" t="s">
        <v>7</v>
      </c>
      <c r="F29" s="13" t="s">
        <v>8</v>
      </c>
      <c r="G29" s="13" t="s">
        <v>9</v>
      </c>
      <c r="H29" s="13" t="s">
        <v>10</v>
      </c>
      <c r="I29" s="13" t="s">
        <v>11</v>
      </c>
      <c r="J29" s="13" t="s">
        <v>12</v>
      </c>
      <c r="K29" s="13" t="s">
        <v>13</v>
      </c>
      <c r="L29" s="13" t="s">
        <v>14</v>
      </c>
      <c r="M29" s="13" t="s">
        <v>15</v>
      </c>
    </row>
    <row r="30" spans="2:16" ht="31.5" x14ac:dyDescent="0.25">
      <c r="B30" s="38" t="s">
        <v>16</v>
      </c>
      <c r="C30" s="39" t="s">
        <v>17</v>
      </c>
      <c r="D30" s="39" t="s">
        <v>18</v>
      </c>
      <c r="E30" s="18"/>
      <c r="F30" s="18"/>
      <c r="G30" s="18"/>
      <c r="H30" s="18"/>
      <c r="I30" s="18"/>
      <c r="J30" s="18"/>
      <c r="K30" s="18"/>
      <c r="L30" s="18"/>
      <c r="M30" s="18"/>
    </row>
    <row r="31" spans="2:16" ht="15.75" x14ac:dyDescent="0.25">
      <c r="B31" s="90"/>
      <c r="C31" s="22"/>
      <c r="D31" s="22"/>
      <c r="E31" s="21"/>
      <c r="F31" s="21"/>
      <c r="G31" s="22"/>
      <c r="H31" s="22"/>
      <c r="I31" s="22"/>
      <c r="J31" s="22"/>
      <c r="K31" s="91"/>
      <c r="L31" s="23"/>
      <c r="M31" s="22"/>
    </row>
    <row r="32" spans="2:16" ht="15.75" x14ac:dyDescent="0.25">
      <c r="B32" s="42"/>
      <c r="C32" s="18"/>
      <c r="D32" s="18"/>
      <c r="E32" s="18"/>
      <c r="F32" s="18" t="s">
        <v>22</v>
      </c>
      <c r="G32" s="22">
        <f>SUM(G31:G31)</f>
        <v>0</v>
      </c>
      <c r="H32" s="22">
        <f>SUM(H31:H31)</f>
        <v>0</v>
      </c>
      <c r="I32" s="22">
        <f>SUM(I31:I31)</f>
        <v>0</v>
      </c>
      <c r="J32" s="22">
        <f>SUM(J31:J31)</f>
        <v>0</v>
      </c>
      <c r="K32" s="23">
        <v>0</v>
      </c>
      <c r="L32" s="23">
        <v>0</v>
      </c>
      <c r="M32" s="23">
        <f>SUM(M31:M31)</f>
        <v>0</v>
      </c>
      <c r="N32" t="s">
        <v>42</v>
      </c>
    </row>
    <row r="33" spans="2:13" ht="15.75" x14ac:dyDescent="0.25">
      <c r="B33" s="42"/>
      <c r="C33" s="18"/>
      <c r="D33" s="18"/>
      <c r="E33" s="18"/>
      <c r="F33" s="18" t="s">
        <v>23</v>
      </c>
      <c r="G33" s="23">
        <v>0.45</v>
      </c>
      <c r="H33" s="23">
        <v>0.24</v>
      </c>
      <c r="I33" s="23">
        <v>0.2</v>
      </c>
      <c r="J33" s="23">
        <v>0.05</v>
      </c>
      <c r="K33" s="26"/>
      <c r="L33" s="50"/>
      <c r="M33" s="26"/>
    </row>
    <row r="34" spans="2:13" ht="15.75" x14ac:dyDescent="0.25">
      <c r="B34" s="42"/>
      <c r="C34" s="18"/>
      <c r="D34" s="18"/>
      <c r="E34" s="18"/>
      <c r="F34" s="18" t="s">
        <v>24</v>
      </c>
      <c r="G34" s="23">
        <f>G32*G33</f>
        <v>0</v>
      </c>
      <c r="H34" s="23">
        <f>H32*H33</f>
        <v>0</v>
      </c>
      <c r="I34" s="23">
        <f>I32*I33</f>
        <v>0</v>
      </c>
      <c r="J34" s="23">
        <f>J32*J33</f>
        <v>0</v>
      </c>
      <c r="K34" s="26"/>
      <c r="L34" s="26"/>
      <c r="M34" s="26"/>
    </row>
  </sheetData>
  <sheetProtection algorithmName="SHA-512" hashValue="T8EF2infKOQ0S1NXEVLyH9Vn76M/7+8enMsw1nPJhVdj7DtHqU/RS2wWzfXy+Ao5XCconVTmT7ATKOjMuKvVqw==" saltValue="Yl9JuVimDnJgXv+gVdeFvQ==" spinCount="100000" sheet="1" objects="1" scenarios="1"/>
  <mergeCells count="3">
    <mergeCell ref="B7:D7"/>
    <mergeCell ref="B14:D14"/>
    <mergeCell ref="B29:D29"/>
  </mergeCells>
  <dataValidations count="1">
    <dataValidation allowBlank="1" showInputMessage="1" showErrorMessage="1" sqref="K17:K21" xr:uid="{BF09C1D6-12BF-478D-A406-B6CD3B6E885E}"/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7:P29"/>
  <sheetViews>
    <sheetView showGridLines="0" zoomScale="75" zoomScaleNormal="75" workbookViewId="0">
      <selection activeCell="V11" sqref="V11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87" t="s">
        <v>0</v>
      </c>
      <c r="C7" s="87"/>
      <c r="D7" s="8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177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104" t="s">
        <v>178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7"/>
    </row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86" t="s">
        <v>20</v>
      </c>
      <c r="C16" s="22"/>
      <c r="D16" s="22"/>
      <c r="E16" s="21" t="s">
        <v>21</v>
      </c>
      <c r="F16" s="21"/>
      <c r="G16" s="22"/>
      <c r="H16" s="22"/>
      <c r="I16" s="22"/>
      <c r="J16" s="22"/>
      <c r="K16" s="91"/>
      <c r="L16" s="23"/>
      <c r="M16" s="23">
        <v>180</v>
      </c>
      <c r="P16" s="15">
        <v>39234</v>
      </c>
    </row>
    <row r="17" spans="2:13" ht="15.75" x14ac:dyDescent="0.25">
      <c r="B17" s="42"/>
      <c r="C17" s="18"/>
      <c r="D17" s="18"/>
      <c r="E17" s="18"/>
      <c r="F17" s="18"/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180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2" spans="2:13" ht="15.75" x14ac:dyDescent="0.25">
      <c r="B22" s="27" t="s">
        <v>25</v>
      </c>
      <c r="C22" s="27"/>
      <c r="D22" s="10"/>
      <c r="E22" s="6"/>
      <c r="F22" s="6"/>
      <c r="G22" s="6"/>
      <c r="H22" s="6"/>
      <c r="I22" s="6"/>
      <c r="J22" s="6"/>
      <c r="K22" s="6"/>
    </row>
    <row r="23" spans="2:1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105"/>
      <c r="C26" s="22"/>
      <c r="D26" s="22"/>
      <c r="E26" s="21"/>
      <c r="F26" s="21"/>
      <c r="G26" s="91"/>
      <c r="H26" s="84"/>
      <c r="I26" s="84"/>
      <c r="J26" s="91"/>
      <c r="K26" s="58"/>
      <c r="L26" s="59"/>
      <c r="M26" s="58"/>
    </row>
    <row r="27" spans="2:13" ht="15.75" x14ac:dyDescent="0.25">
      <c r="B27" s="42"/>
      <c r="C27" s="18"/>
      <c r="D27" s="18"/>
      <c r="E27" s="18"/>
      <c r="F27" s="18" t="s">
        <v>22</v>
      </c>
      <c r="G27" s="22"/>
      <c r="H27" s="22">
        <f>SUM(H26:H26)</f>
        <v>0</v>
      </c>
      <c r="I27" s="22">
        <f>SUM(I26:I26)</f>
        <v>0</v>
      </c>
      <c r="J27" s="22"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SUM(G27*G28)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4RghhlGEpWBLWXgCJPXwZZJyWX1tS3nSIk9LTp4hT+6PrBmUBvrIgMXyxbTxOCJzOrNNgF+85OPKNWnujx7hyw==" saltValue="69WD0mWBF8oIz9liCqlXcg==" spinCount="100000" sheet="1" objects="1" scenarios="1"/>
  <mergeCells count="2"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7:P30"/>
  <sheetViews>
    <sheetView showGridLines="0" zoomScale="75" zoomScaleNormal="75" workbookViewId="0">
      <selection activeCell="T16" sqref="T1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101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97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>
        <v>43739</v>
      </c>
      <c r="C16" s="20"/>
      <c r="D16" s="20"/>
      <c r="E16" s="21" t="s">
        <v>102</v>
      </c>
      <c r="F16" s="22"/>
      <c r="G16" s="22"/>
      <c r="H16" s="22"/>
      <c r="I16" s="22"/>
      <c r="J16" s="22"/>
      <c r="K16" s="22"/>
      <c r="L16" s="23">
        <v>1020</v>
      </c>
      <c r="M16" s="24"/>
      <c r="P16" s="15"/>
    </row>
    <row r="17" spans="2:16" ht="15.75" x14ac:dyDescent="0.25">
      <c r="B17" s="40" t="s">
        <v>27</v>
      </c>
      <c r="C17" s="41"/>
      <c r="D17" s="41"/>
      <c r="E17" s="54" t="s">
        <v>21</v>
      </c>
      <c r="F17" s="54"/>
      <c r="G17" s="55"/>
      <c r="H17" s="55"/>
      <c r="I17" s="55"/>
      <c r="J17" s="55"/>
      <c r="K17" s="55"/>
      <c r="L17" s="23"/>
      <c r="M17" s="24">
        <v>138.80000000000001</v>
      </c>
      <c r="P17" s="15"/>
    </row>
    <row r="18" spans="2:16" ht="15.75" x14ac:dyDescent="0.25">
      <c r="B18" s="42"/>
      <c r="C18" s="18"/>
      <c r="D18" s="18"/>
      <c r="E18" s="18"/>
      <c r="F18" s="18" t="s">
        <v>22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1020</v>
      </c>
      <c r="M18" s="23">
        <f>SUM(M16:M17)</f>
        <v>138.80000000000001</v>
      </c>
    </row>
    <row r="19" spans="2:16" ht="15.75" x14ac:dyDescent="0.25">
      <c r="B19" s="42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2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8" t="s">
        <v>16</v>
      </c>
      <c r="C26" s="39" t="s">
        <v>17</v>
      </c>
      <c r="D26" s="39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1"/>
      <c r="C27" s="22"/>
      <c r="D27" s="22"/>
      <c r="E27" s="21"/>
      <c r="F27" s="21"/>
      <c r="G27" s="22"/>
      <c r="H27" s="22"/>
      <c r="I27" s="22"/>
      <c r="J27" s="22"/>
      <c r="K27" s="24"/>
      <c r="L27" s="59"/>
      <c r="M27" s="92"/>
    </row>
    <row r="28" spans="2:16" ht="15.75" x14ac:dyDescent="0.25">
      <c r="B28" s="42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42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2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MCEt/Htd4G/DA3xq2ZV5GLAaOM+x8UjV+URT0BfJTO9FpwosltQBTzNHdm7UGDW7syTv/fXPRhfhhFdLHf6iaw==" saltValue="BVhkU4JJ4oNjuryRVCapO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7:Q30"/>
  <sheetViews>
    <sheetView showGridLines="0" zoomScale="75" zoomScaleNormal="75" workbookViewId="0">
      <selection activeCell="E16" sqref="E16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43586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19" t="s">
        <v>20</v>
      </c>
      <c r="C17" s="20"/>
      <c r="D17" s="20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296.85000000000002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SUM(L16)</f>
        <v>665</v>
      </c>
      <c r="M18" s="23">
        <f>SUM(M16:M17)</f>
        <v>296.85000000000002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ym5JWMTVQ4e0C5JiE9ot1cPYvdGrm3SWywGZKqWDQBDi6495gT84Ohmr6GiwCYayrOSbCKDMVyI7LSlWS4yejQ==" saltValue="3F04E6ZS71wyL3PiAPs5B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Q30"/>
  <sheetViews>
    <sheetView showGridLines="0" zoomScale="75" zoomScaleNormal="75" workbookViewId="0">
      <selection activeCell="F36" sqref="F36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26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14" t="s">
        <v>6</v>
      </c>
      <c r="C14" s="114"/>
      <c r="D14" s="114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>
        <v>43586</v>
      </c>
      <c r="C16" s="20"/>
      <c r="D16" s="20"/>
      <c r="E16" s="21" t="s">
        <v>19</v>
      </c>
      <c r="F16" s="22"/>
      <c r="G16" s="22"/>
      <c r="H16" s="22"/>
      <c r="I16" s="22"/>
      <c r="J16" s="22"/>
      <c r="K16" s="22"/>
      <c r="L16" s="23">
        <v>665</v>
      </c>
      <c r="M16" s="24"/>
      <c r="P16" s="15">
        <v>39234</v>
      </c>
    </row>
    <row r="17" spans="2:16" ht="15.75" x14ac:dyDescent="0.25">
      <c r="B17" s="19" t="s">
        <v>27</v>
      </c>
      <c r="C17" s="20"/>
      <c r="D17" s="20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114.24</v>
      </c>
      <c r="P17" s="15"/>
    </row>
    <row r="18" spans="2:16" ht="15.75" x14ac:dyDescent="0.25">
      <c r="B18" s="25"/>
      <c r="C18" s="25"/>
      <c r="D18" s="25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665</v>
      </c>
      <c r="M18" s="23">
        <f>SUM(M16:M17)</f>
        <v>114.24</v>
      </c>
    </row>
    <row r="19" spans="2:16" ht="15.75" x14ac:dyDescent="0.25">
      <c r="B19" s="25"/>
      <c r="C19" s="25"/>
      <c r="D19" s="25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3ngsNzOkHDX60seEV2BcMwb7MqqijYX3ecMzMmFQ2AB8sz1Fj6DTezYnrg87MuNok7ik4Q6NEXi9lMFyyro+tA==" saltValue="DZdXV5yneIoTNU8PSOPgI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7:P29"/>
  <sheetViews>
    <sheetView showGridLines="0" zoomScale="75" zoomScaleNormal="75" workbookViewId="0">
      <selection activeCell="E17" sqref="E17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4" customFormat="1" ht="15.75" x14ac:dyDescent="0.25">
      <c r="B9" s="30" t="s">
        <v>1</v>
      </c>
      <c r="C9" s="30"/>
      <c r="D9" s="31" t="s">
        <v>52</v>
      </c>
      <c r="E9" s="32"/>
      <c r="F9" s="33"/>
      <c r="G9" s="33"/>
      <c r="K9" s="33"/>
      <c r="L9" s="33"/>
      <c r="M9" s="33"/>
    </row>
    <row r="10" spans="2:16" s="34" customFormat="1" ht="15.75" x14ac:dyDescent="0.25">
      <c r="B10" s="30" t="s">
        <v>3</v>
      </c>
      <c r="C10" s="30"/>
      <c r="D10" s="35" t="s">
        <v>4</v>
      </c>
      <c r="E10" s="36"/>
      <c r="F10" s="33"/>
      <c r="G10" s="33"/>
      <c r="K10" s="33"/>
      <c r="L10" s="33"/>
      <c r="M10" s="33"/>
    </row>
    <row r="11" spans="2:16" s="34" customFormat="1" ht="15.75" x14ac:dyDescent="0.25">
      <c r="B11" s="30"/>
      <c r="C11" s="30"/>
      <c r="D11" s="30"/>
      <c r="E11" s="33"/>
      <c r="F11" s="33"/>
      <c r="G11" s="33"/>
      <c r="K11" s="33"/>
      <c r="L11" s="33"/>
      <c r="M11" s="33"/>
    </row>
    <row r="12" spans="2:16" s="34" customFormat="1" ht="15.75" x14ac:dyDescent="0.25">
      <c r="B12" s="9" t="s">
        <v>5</v>
      </c>
      <c r="C12" s="10"/>
      <c r="D12" s="30"/>
      <c r="E12" s="33"/>
      <c r="F12" s="33"/>
      <c r="G12" s="33"/>
      <c r="K12" s="33"/>
      <c r="L12" s="33"/>
      <c r="M12" s="33"/>
    </row>
    <row r="13" spans="2:16" s="34" customFormat="1" ht="14.25" x14ac:dyDescent="0.2"/>
    <row r="14" spans="2:16" ht="47.25" x14ac:dyDescent="0.25">
      <c r="B14" s="108" t="s">
        <v>6</v>
      </c>
      <c r="C14" s="109"/>
      <c r="D14" s="110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8" t="s">
        <v>16</v>
      </c>
      <c r="C15" s="39" t="s">
        <v>17</v>
      </c>
      <c r="D15" s="39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61" t="s">
        <v>20</v>
      </c>
      <c r="C16" s="22"/>
      <c r="D16" s="22"/>
      <c r="E16" s="21" t="s">
        <v>21</v>
      </c>
      <c r="F16" s="21"/>
      <c r="G16" s="22"/>
      <c r="H16" s="22"/>
      <c r="I16" s="22"/>
      <c r="J16" s="22"/>
      <c r="K16" s="22"/>
      <c r="L16" s="59"/>
      <c r="M16" s="23">
        <v>227.2</v>
      </c>
      <c r="P16" s="15">
        <v>39234</v>
      </c>
    </row>
    <row r="17" spans="2:13" ht="15.75" x14ac:dyDescent="0.25">
      <c r="B17" s="42"/>
      <c r="C17" s="18"/>
      <c r="D17" s="18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f>SUM(K16:K16)</f>
        <v>0</v>
      </c>
      <c r="L17" s="23">
        <v>0</v>
      </c>
      <c r="M17" s="23">
        <f>SUM(M16:M16)</f>
        <v>227.2</v>
      </c>
    </row>
    <row r="18" spans="2:13" ht="15.75" x14ac:dyDescent="0.25">
      <c r="B18" s="42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2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8" t="s">
        <v>16</v>
      </c>
      <c r="C25" s="39" t="s">
        <v>17</v>
      </c>
      <c r="D25" s="39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1"/>
      <c r="C26" s="22"/>
      <c r="D26" s="22"/>
      <c r="E26" s="21"/>
      <c r="F26" s="21"/>
      <c r="G26" s="22"/>
      <c r="H26" s="22"/>
      <c r="I26" s="22"/>
      <c r="J26" s="22"/>
      <c r="K26" s="22"/>
      <c r="L26" s="59"/>
      <c r="M26" s="23"/>
    </row>
    <row r="27" spans="2:13" ht="15.75" x14ac:dyDescent="0.25">
      <c r="B27" s="42"/>
      <c r="C27" s="18"/>
      <c r="D27" s="18"/>
      <c r="E27" s="18"/>
      <c r="F27" s="18" t="s">
        <v>22</v>
      </c>
      <c r="G27" s="22">
        <f>SUM(G25:G25)</f>
        <v>0</v>
      </c>
      <c r="H27" s="22">
        <f>SUM(H25:H25)</f>
        <v>0</v>
      </c>
      <c r="I27" s="22">
        <f>SUM(I25:I25)</f>
        <v>0</v>
      </c>
      <c r="J27" s="22">
        <f>SUM(J25:J25)</f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42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2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TYfkC6XigOT6ceY5wftkYA6UiAS4+MJm/3xcdyQX2uAwGPC7RJfMnNO7cw8mNBS2jb+mFXTKCxp0yeR/eAwopw==" saltValue="LRNmWFl8emXWX4Td+VoPm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 K26" xr:uid="{63F31B3B-0AD5-429D-8662-3D512C128D2D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Aldridge R</vt:lpstr>
      <vt:lpstr>Arthur S</vt:lpstr>
      <vt:lpstr>Barrie G</vt:lpstr>
      <vt:lpstr>Bird E</vt:lpstr>
      <vt:lpstr>Booth C</vt:lpstr>
      <vt:lpstr>Bridgman C</vt:lpstr>
      <vt:lpstr>Brown M</vt:lpstr>
      <vt:lpstr>Bruce G</vt:lpstr>
      <vt:lpstr>Burgess S</vt:lpstr>
      <vt:lpstr>Cameron L</vt:lpstr>
      <vt:lpstr>Campbell I</vt:lpstr>
      <vt:lpstr>Campbell J</vt:lpstr>
      <vt:lpstr>Campbell K</vt:lpstr>
      <vt:lpstr>Campbell M</vt:lpstr>
      <vt:lpstr>Child M</vt:lpstr>
      <vt:lpstr>Cook N</vt:lpstr>
      <vt:lpstr>Corbett G</vt:lpstr>
      <vt:lpstr>Day C</vt:lpstr>
      <vt:lpstr>Dickie A</vt:lpstr>
      <vt:lpstr>Dixon D</vt:lpstr>
      <vt:lpstr>Doggart P</vt:lpstr>
      <vt:lpstr>Doran K</vt:lpstr>
      <vt:lpstr>Douglas S</vt:lpstr>
      <vt:lpstr>Fullerton C</vt:lpstr>
      <vt:lpstr>Gardiner N</vt:lpstr>
      <vt:lpstr>Gloyer G</vt:lpstr>
      <vt:lpstr>Gordon G</vt:lpstr>
      <vt:lpstr>Graczyk A</vt:lpstr>
      <vt:lpstr>Griffiths J</vt:lpstr>
      <vt:lpstr>Henderson R</vt:lpstr>
      <vt:lpstr>Sheet30</vt:lpstr>
      <vt:lpstr>Howie D</vt:lpstr>
      <vt:lpstr>Hutchison G</vt:lpstr>
      <vt:lpstr>Johnston A</vt:lpstr>
      <vt:lpstr>Key D</vt:lpstr>
      <vt:lpstr>Laidlaw C</vt:lpstr>
      <vt:lpstr>Lang K</vt:lpstr>
      <vt:lpstr>Main M</vt:lpstr>
      <vt:lpstr>Macinnes L</vt:lpstr>
      <vt:lpstr>McLellan J</vt:lpstr>
      <vt:lpstr>Mcneese - Mechan A</vt:lpstr>
      <vt:lpstr>McVey A</vt:lpstr>
      <vt:lpstr>Miller C</vt:lpstr>
      <vt:lpstr>Mitchell M</vt:lpstr>
      <vt:lpstr>Mowat J</vt:lpstr>
      <vt:lpstr>Munn R</vt:lpstr>
      <vt:lpstr>Munro G</vt:lpstr>
      <vt:lpstr>Olser H</vt:lpstr>
      <vt:lpstr>Perry I</vt:lpstr>
      <vt:lpstr>Rae S</vt:lpstr>
      <vt:lpstr>Rankin A</vt:lpstr>
      <vt:lpstr>Ritchie L</vt:lpstr>
      <vt:lpstr>Rose C</vt:lpstr>
      <vt:lpstr>Ross F</vt:lpstr>
      <vt:lpstr>Ross N</vt:lpstr>
      <vt:lpstr>Rust J</vt:lpstr>
      <vt:lpstr>Smith S</vt:lpstr>
      <vt:lpstr>Staniforth A</vt:lpstr>
      <vt:lpstr>Watt M</vt:lpstr>
      <vt:lpstr>Webber S</vt:lpstr>
      <vt:lpstr>Whyte I</vt:lpstr>
      <vt:lpstr>Wilson D</vt:lpstr>
      <vt:lpstr>Work N</vt:lpstr>
      <vt:lpstr>Young L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2018-11-23T09:45:18Z</cp:lastPrinted>
  <dcterms:created xsi:type="dcterms:W3CDTF">2014-09-12T09:09:07Z</dcterms:created>
  <dcterms:modified xsi:type="dcterms:W3CDTF">2020-05-21T13:04:36Z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